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4440" firstSheet="3" activeTab="4"/>
  </bookViews>
  <sheets>
    <sheet name="000000" sheetId="1" state="veryHidden" r:id="rId1"/>
    <sheet name="Sheet2" sheetId="2" state="hidden" r:id="rId2"/>
    <sheet name="Sheet1" sheetId="3" state="hidden" r:id="rId3"/>
    <sheet name="summary" sheetId="4" r:id="rId4"/>
    <sheet name="BS" sheetId="5" r:id="rId5"/>
    <sheet name="P&amp;L" sheetId="6" r:id="rId6"/>
    <sheet name="Cash flow" sheetId="7" r:id="rId7"/>
    <sheet name="st chg. in eq." sheetId="8" r:id="rId8"/>
  </sheets>
  <definedNames>
    <definedName name="_xlnm.Print_Area" localSheetId="5">'P&amp;L'!$A$1:$F$32</definedName>
  </definedNames>
  <calcPr fullCalcOnLoad="1"/>
</workbook>
</file>

<file path=xl/sharedStrings.xml><?xml version="1.0" encoding="utf-8"?>
<sst xmlns="http://schemas.openxmlformats.org/spreadsheetml/2006/main" count="358" uniqueCount="216">
  <si>
    <t>(SPECIAL ADMINISTRATORS APPOINTED)</t>
  </si>
  <si>
    <t>CUMMULATIVE QUARTER</t>
  </si>
  <si>
    <t>30/9/2001</t>
  </si>
  <si>
    <t>30/9/2000</t>
  </si>
  <si>
    <t>30/6/2001</t>
  </si>
  <si>
    <t>30/6/2000</t>
  </si>
  <si>
    <t>RM'000</t>
  </si>
  <si>
    <t>Revenue</t>
  </si>
  <si>
    <t>Finance cost</t>
  </si>
  <si>
    <t>AS AT</t>
  </si>
  <si>
    <t>(unaudited)</t>
  </si>
  <si>
    <t>(audited)</t>
  </si>
  <si>
    <t>30/09/2002</t>
  </si>
  <si>
    <t>CURRENT ASSETS</t>
  </si>
  <si>
    <t>CURRENT LIABILITIES</t>
  </si>
  <si>
    <t xml:space="preserve"> Taxation</t>
  </si>
  <si>
    <t>Financed by :-</t>
  </si>
  <si>
    <t>NET CURRENT LIABILITIES</t>
  </si>
  <si>
    <t>Individual Quarter</t>
  </si>
  <si>
    <t>Cumulative Year to date</t>
  </si>
  <si>
    <t>Tax expenses</t>
  </si>
  <si>
    <r>
      <t xml:space="preserve">BRIDGECON HOLDINGS BERHAD </t>
    </r>
    <r>
      <rPr>
        <b/>
        <sz val="7"/>
        <rFont val="Arial"/>
        <family val="2"/>
      </rPr>
      <t>(272302-V)</t>
    </r>
  </si>
  <si>
    <t>Current</t>
  </si>
  <si>
    <t>Preceding Year</t>
  </si>
  <si>
    <t>Year</t>
  </si>
  <si>
    <t>Corresponding</t>
  </si>
  <si>
    <t>To date</t>
  </si>
  <si>
    <t>Period</t>
  </si>
  <si>
    <t>N/A</t>
  </si>
  <si>
    <t>INDIVIDUAL PERIOD</t>
  </si>
  <si>
    <t>CUMMULATIVE PERIOD</t>
  </si>
  <si>
    <t xml:space="preserve">CURRENT </t>
  </si>
  <si>
    <t>YEAR</t>
  </si>
  <si>
    <t>QUARTER</t>
  </si>
  <si>
    <t xml:space="preserve">PRECEDING </t>
  </si>
  <si>
    <t>CORRESPONDING</t>
  </si>
  <si>
    <t>CURRENT</t>
  </si>
  <si>
    <t>TO DATE</t>
  </si>
  <si>
    <t>PRECEDING</t>
  </si>
  <si>
    <t>PERIOD</t>
  </si>
  <si>
    <t>SHARE CAPITAL</t>
  </si>
  <si>
    <t>SHARE PREMIUM</t>
  </si>
  <si>
    <t>Share Capital</t>
  </si>
  <si>
    <t>Total</t>
  </si>
  <si>
    <t>Loss for the year</t>
  </si>
  <si>
    <t>DEFERRED TAXATION</t>
  </si>
  <si>
    <t>AS AT END OF</t>
  </si>
  <si>
    <t>FINANCIAL YEAR</t>
  </si>
  <si>
    <t>ENDED</t>
  </si>
  <si>
    <t>SUMMARY OF KEY FINANCIAL INFORMATION</t>
  </si>
  <si>
    <t>Loss before tax</t>
  </si>
  <si>
    <t>ACCUMULATED LOSSES</t>
  </si>
  <si>
    <t>Net liabilities per shares (RM)</t>
  </si>
  <si>
    <t>Net liabilities per share (RM)</t>
  </si>
  <si>
    <t>Cash flows from operating activities:</t>
  </si>
  <si>
    <t>Depreciation</t>
  </si>
  <si>
    <t>(Increase)/decrease in trade and other receivables</t>
  </si>
  <si>
    <t>(Increase)/decrease in amount due from customers</t>
  </si>
  <si>
    <t>Proceed from sale of subsidiary</t>
  </si>
  <si>
    <t>Cash and Cash Equivalents at beginning of the period</t>
  </si>
  <si>
    <t>Cash and Cash Equivalents at end of the period</t>
  </si>
  <si>
    <t>UNAUDITED CONDENSED CONSOLIDATED BALANCE SHEET</t>
  </si>
  <si>
    <t>UNAUDITED CONDENSED CONSOLIDATED INCOME STATEMENT</t>
  </si>
  <si>
    <t>UNAUDITED CONDENSED CONSOLIDATED CASH FLOW STATEMENT</t>
  </si>
  <si>
    <t>UNAUDITED CONDENSED CONSOLIDATED STATEMENT OF CHANGES IN EQUITY</t>
  </si>
  <si>
    <t>Cash flows from investing activities</t>
  </si>
  <si>
    <t>Proceed from disposal of property, plant and equipment</t>
  </si>
  <si>
    <t>Gain on disposal of property, plant and equipment</t>
  </si>
  <si>
    <t>31/12/2001</t>
  </si>
  <si>
    <t>Dividend per share (sen)</t>
  </si>
  <si>
    <t>31/03/2003</t>
  </si>
  <si>
    <t>31/03/2002</t>
  </si>
  <si>
    <t>FOR THE PERIOD ENDED 31 MARCH 2003</t>
  </si>
  <si>
    <t>AS AT 31 MARCH 2003</t>
  </si>
  <si>
    <t>BRIDGECON HOLDINGS BERHAD</t>
  </si>
  <si>
    <t>CONSOLIDATED BALANCE SHEET</t>
  </si>
  <si>
    <t>END OF</t>
  </si>
  <si>
    <t>FINANCIAL</t>
  </si>
  <si>
    <t>YEAR ENDED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</si>
  <si>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</si>
  <si>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</si>
  <si>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</si>
  <si>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</si>
  <si>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</si>
  <si>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</si>
  <si>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</si>
  <si>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</si>
  <si>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- Inventories</t>
  </si>
  <si>
    <t>- Trade receivables</t>
  </si>
  <si>
    <t>- Cash</t>
  </si>
  <si>
    <t>- Other receivables</t>
  </si>
  <si>
    <t>- Land and development expenditure</t>
  </si>
  <si>
    <t>- Amounts due from customers on contract works</t>
  </si>
  <si>
    <t>- Deposit with licensed bank</t>
  </si>
  <si>
    <t>Current Liabilities</t>
  </si>
  <si>
    <t>- Trade payables</t>
  </si>
  <si>
    <t>- Other payables</t>
  </si>
  <si>
    <t>- Short term borrowings</t>
  </si>
  <si>
    <t>- Provision for taxation</t>
  </si>
  <si>
    <t>- Hire purchase creditors</t>
  </si>
  <si>
    <t>- Amount due to an associated company</t>
  </si>
  <si>
    <t>Net current liabilities</t>
  </si>
  <si>
    <t>Shareholders' funds</t>
  </si>
  <si>
    <t>Share capital</t>
  </si>
  <si>
    <t>Reserves</t>
  </si>
  <si>
    <t>- Share premium</t>
  </si>
  <si>
    <t>- Revaluation reserve</t>
  </si>
  <si>
    <t>- Capital reserve</t>
  </si>
  <si>
    <t>- Statutory reserve</t>
  </si>
  <si>
    <t>- Accumulated losses</t>
  </si>
  <si>
    <t>- Others</t>
  </si>
  <si>
    <t>Minority interests</t>
  </si>
  <si>
    <t>Long term borrowings</t>
  </si>
  <si>
    <t>Other long term laibilities</t>
  </si>
  <si>
    <t>Deferred taxation</t>
  </si>
  <si>
    <t>Net tangible assets per shares (RM)</t>
  </si>
  <si>
    <t>Quarterly report on consolidated results for the first quarter ended 31/03/2002</t>
  </si>
  <si>
    <t>The figure have not been audited.</t>
  </si>
  <si>
    <t>CONSOLIDATED INCOME STATEMENT</t>
  </si>
  <si>
    <t>INDIVIDUAL QUARTER</t>
  </si>
  <si>
    <t>Quarter</t>
  </si>
  <si>
    <t>31/03/2001</t>
  </si>
  <si>
    <t>(a)</t>
  </si>
  <si>
    <t xml:space="preserve">   </t>
  </si>
  <si>
    <t>(b)</t>
  </si>
  <si>
    <t>Investment income</t>
  </si>
  <si>
    <t>(c)</t>
  </si>
  <si>
    <t xml:space="preserve">Other income </t>
  </si>
  <si>
    <t>Profit/(loss) before finance cost,</t>
  </si>
  <si>
    <t>depreciation and amortisation,</t>
  </si>
  <si>
    <t>exceptional items, income tax, minority</t>
  </si>
  <si>
    <t>interests and extraordinary items</t>
  </si>
  <si>
    <t>Depreciation and amortisation</t>
  </si>
  <si>
    <t>(d)</t>
  </si>
  <si>
    <t>Exceptional items</t>
  </si>
  <si>
    <t>(e)</t>
  </si>
  <si>
    <t>Profit/(loss) before income</t>
  </si>
  <si>
    <t>tax, minority interests and</t>
  </si>
  <si>
    <t>extraordinary items</t>
  </si>
  <si>
    <t>(f)</t>
  </si>
  <si>
    <t xml:space="preserve">Share of profit and losses </t>
  </si>
  <si>
    <t>of associated companies</t>
  </si>
  <si>
    <t>(g)</t>
  </si>
  <si>
    <t>Profit/(loss) before income tax, minority</t>
  </si>
  <si>
    <t>(h)</t>
  </si>
  <si>
    <t>Income tax</t>
  </si>
  <si>
    <t>(i)</t>
  </si>
  <si>
    <t>(i) Profit/(loss) after income tax</t>
  </si>
  <si>
    <t xml:space="preserve">   before deducting minority interests</t>
  </si>
  <si>
    <t>(ii) Less minority interests</t>
  </si>
  <si>
    <t>(j)</t>
  </si>
  <si>
    <t>Pre-acquisition profit/(loss),if applicable</t>
  </si>
  <si>
    <t>(k)</t>
  </si>
  <si>
    <t>Net profit/(loss) from ordinary activities</t>
  </si>
  <si>
    <t>attributable to members of the company</t>
  </si>
  <si>
    <t>(l)</t>
  </si>
  <si>
    <t>(i) Extraordinary items</t>
  </si>
  <si>
    <t>(iii) Extraordinary items attributable to</t>
  </si>
  <si>
    <t xml:space="preserve">     members of the company</t>
  </si>
  <si>
    <t>(m)</t>
  </si>
  <si>
    <t>Net profit/(loss) attributable to</t>
  </si>
  <si>
    <t>members of the company</t>
  </si>
  <si>
    <t>Earnings per share based on 2(m)</t>
  </si>
  <si>
    <t>above after deducting any provision</t>
  </si>
  <si>
    <t>for preference dividends if any :-</t>
  </si>
  <si>
    <t xml:space="preserve">Basic (based on 19,950,000 ordinary </t>
  </si>
  <si>
    <t>shares) (sen)</t>
  </si>
  <si>
    <t>Fully diluted (base on …………..</t>
  </si>
  <si>
    <t>ordinary shares) (sen)</t>
  </si>
  <si>
    <t>FOR THE THREE MONTHS PERIOD ENDED 31 MARCH 2003</t>
  </si>
  <si>
    <t>At 1 January 2003</t>
  </si>
  <si>
    <t>At 31 March 2003</t>
  </si>
  <si>
    <t>Loss before taxation</t>
  </si>
  <si>
    <t>Net loss for the period</t>
  </si>
  <si>
    <t>Loss after tax and minority interest</t>
  </si>
  <si>
    <t>Loss for the period</t>
  </si>
  <si>
    <t>Basic loss per share (sen)</t>
  </si>
  <si>
    <t>Operating (loss)/profit</t>
  </si>
  <si>
    <t>Basic Loss Per Share (sen)</t>
  </si>
  <si>
    <t>Adjustments for:</t>
  </si>
  <si>
    <t>Operating loss before working capital changes</t>
  </si>
  <si>
    <t>Cash used in operations</t>
  </si>
  <si>
    <t>Net cash used in operating activities</t>
  </si>
  <si>
    <t>Net Decrease in Cash and Cash Equivalents</t>
  </si>
  <si>
    <t>Cash and Cash Equivalents comprises:</t>
  </si>
  <si>
    <t>Cash and Bank Balances</t>
  </si>
  <si>
    <t>Bank Overdraft</t>
  </si>
  <si>
    <t>SPORTMA CORPORATION BERHAD (188819-V)</t>
  </si>
  <si>
    <t>PROPERTT, PLANT AND EQUIPMENT</t>
  </si>
  <si>
    <t>Other debtors, deposit and prepayments</t>
  </si>
  <si>
    <t>C ash and bank balances</t>
  </si>
  <si>
    <t>Trade creditors</t>
  </si>
  <si>
    <t>Other creditors and accruals</t>
  </si>
  <si>
    <t>Bank borrowings</t>
  </si>
  <si>
    <t>SHARE APPLICATION ACCOUNT</t>
  </si>
  <si>
    <t>LONG TERM LIABILITIES</t>
  </si>
  <si>
    <t>Share Application</t>
  </si>
  <si>
    <t>Account</t>
  </si>
  <si>
    <t xml:space="preserve">Accumulated </t>
  </si>
  <si>
    <t>Losses</t>
  </si>
  <si>
    <t>Share Premium</t>
  </si>
  <si>
    <t>Fixed Deposits with a licensed bank</t>
  </si>
  <si>
    <t>Increase in other debtors, deposits and prepayment</t>
  </si>
  <si>
    <t>Increase in trade and other payables</t>
  </si>
  <si>
    <t>Interest expenses</t>
  </si>
  <si>
    <t>Cash flows from investing activity</t>
  </si>
  <si>
    <t>Proceeds from disposal of property, plant and equipment</t>
  </si>
  <si>
    <t>Interest paid</t>
  </si>
  <si>
    <t>Annual Financial Report for the financial year ended 31 December 2002)</t>
  </si>
  <si>
    <t xml:space="preserve">(The Condensed Consolidated Balance Sheet should be read in conjunction with the Annual Financial </t>
  </si>
  <si>
    <t>Report for the year ended 31 December 2002)</t>
  </si>
  <si>
    <t>(The Condensed Consolidated Statement of Changes in Equity should be read in conjunction with the</t>
  </si>
  <si>
    <t>Annual Financial Report for the year ended 31 December 2002)</t>
  </si>
  <si>
    <t xml:space="preserve">(The Condensed Consolidation Cash Flow Statement should be read in conjunction with the </t>
  </si>
  <si>
    <t xml:space="preserve">(The Condensed Consolidated Income Statement should be read in conjunction with the Annual Financial </t>
  </si>
  <si>
    <t>Fixed Deposits with licensed bank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</si>
</sst>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;[Red]\(0.00\)"/>
    <numFmt numFmtId="167" formatCode="0.00_);\(0.00\)"/>
    <numFmt numFmtId="168" formatCode="_(* #,##0_);_(* \(#,##0\);_(* &quot;-&quot;???,???_);_(@_)"/>
    <numFmt numFmtId="169" formatCode="&quot;RM&quot;#,##0;\-&quot;RM&quot;#,##0"/>
    <numFmt numFmtId="170" formatCode="&quot;RM&quot;#,##0;[Red]\-&quot;RM&quot;#,##0"/>
    <numFmt numFmtId="171" formatCode="&quot;RM&quot;#,##0.00;\-&quot;RM&quot;#,##0.00"/>
    <numFmt numFmtId="172" formatCode="&quot;RM&quot;#,##0.00;[Red]\-&quot;RM&quot;#,##0.00"/>
    <numFmt numFmtId="173" formatCode="_-&quot;RM&quot;* #,##0_-;\-&quot;RM&quot;* #,##0_-;_-&quot;RM&quot;* &quot;-&quot;_-;_-@_-"/>
    <numFmt numFmtId="174" formatCode="_-* #,##0_-;\-* #,##0_-;_-* &quot;-&quot;_-;_-@_-"/>
    <numFmt numFmtId="175" formatCode="_-&quot;RM&quot;* #,##0.00_-;\-&quot;RM&quot;* #,##0.00_-;_-&quot;RM&quot;* &quot;-&quot;??_-;_-@_-"/>
    <numFmt numFmtId="176" formatCode="_-* #,##0.00_-;\-* #,##0.00_-;_-* &quot;-&quot;??_-;_-@_-"/>
    <numFmt numFmtId="177" formatCode="#,##0.0"/>
    <numFmt numFmtId="178" formatCode="_(* #,##0.000_);_(* \(#,##0.000\);_(* &quot;-&quot;??_);_(@_)"/>
    <numFmt numFmtId="179" formatCode="#,##0.000"/>
    <numFmt numFmtId="180" formatCode="#,##0.0000"/>
    <numFmt numFmtId="181" formatCode="#,##0.00000"/>
    <numFmt numFmtId="182" formatCode="_(* #,##0.0000_);_(* \(#,##0.0000\);_(* &quot;-&quot;??_);_(@_)"/>
    <numFmt numFmtId="183" formatCode="0_);\(0\)"/>
    <numFmt numFmtId="184" formatCode="&quot;RM&quot;#,##0"/>
    <numFmt numFmtId="185" formatCode="#,##0;\(#,##0\)"/>
    <numFmt numFmtId="186" formatCode="#,##0;\(#,##0\);&quot;-&quot;"/>
    <numFmt numFmtId="187" formatCode="_(* #,##0_);_(* \(#,##0\);_(* &quot;-&quot;??????_);_(@_)"/>
    <numFmt numFmtId="188" formatCode="#,##0.##;\(#,##0.##\);&quot;-&quot;"/>
    <numFmt numFmtId="189" formatCode="#,##0.00;\(#,##0.00\);&quot;-&quot;"/>
    <numFmt numFmtId="190" formatCode="#,##0.0_);\(#,##0.0\)"/>
    <numFmt numFmtId="191" formatCode="#,##0.000_);\(#,##0.000\)"/>
    <numFmt numFmtId="192" formatCode="#,##0.0000_);\(#,##0.0000\)"/>
    <numFmt numFmtId="193" formatCode="#,##0.0;\-#,##0.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7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name val="CG Omega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164" fontId="0" fillId="0" borderId="0" xfId="15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0" xfId="0" applyBorder="1" applyAlignment="1" quotePrefix="1">
      <alignment horizontal="left"/>
    </xf>
    <xf numFmtId="164" fontId="0" fillId="0" borderId="1" xfId="15" applyNumberForma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0" xfId="15" applyNumberForma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0" fillId="0" borderId="3" xfId="0" applyBorder="1" applyAlignment="1">
      <alignment/>
    </xf>
    <xf numFmtId="0" fontId="1" fillId="0" borderId="5" xfId="0" applyFont="1" applyBorder="1" applyAlignment="1">
      <alignment horizontal="centerContinuous"/>
    </xf>
    <xf numFmtId="0" fontId="0" fillId="0" borderId="6" xfId="0" applyBorder="1" applyAlignment="1">
      <alignment horizontal="centerContinuous"/>
    </xf>
    <xf numFmtId="164" fontId="0" fillId="0" borderId="3" xfId="15" applyNumberFormat="1" applyFont="1" applyBorder="1" applyAlignment="1" quotePrefix="1">
      <alignment horizontal="centerContinuous"/>
    </xf>
    <xf numFmtId="164" fontId="0" fillId="0" borderId="4" xfId="15" applyNumberFormat="1" applyFont="1" applyBorder="1" applyAlignment="1" quotePrefix="1">
      <alignment horizontal="centerContinuous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Border="1" applyAlignment="1">
      <alignment horizontal="left"/>
    </xf>
    <xf numFmtId="164" fontId="0" fillId="0" borderId="0" xfId="15" applyNumberFormat="1" applyFont="1" applyBorder="1" applyAlignment="1" quotePrefix="1">
      <alignment horizontal="centerContinuous"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1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164" fontId="0" fillId="0" borderId="0" xfId="15" applyNumberFormat="1" applyFont="1" applyAlignment="1">
      <alignment/>
    </xf>
    <xf numFmtId="0" fontId="0" fillId="0" borderId="0" xfId="0" applyFont="1" applyAlignment="1">
      <alignment horizontal="center"/>
    </xf>
    <xf numFmtId="164" fontId="1" fillId="0" borderId="7" xfId="15" applyNumberFormat="1" applyFont="1" applyBorder="1" applyAlignment="1">
      <alignment vertical="center"/>
    </xf>
    <xf numFmtId="0" fontId="1" fillId="0" borderId="0" xfId="0" applyFont="1" applyAlignment="1">
      <alignment/>
    </xf>
    <xf numFmtId="164" fontId="1" fillId="0" borderId="0" xfId="15" applyNumberFormat="1" applyFont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64" fontId="0" fillId="0" borderId="8" xfId="15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164" fontId="0" fillId="0" borderId="0" xfId="15" applyNumberFormat="1" applyFont="1" applyBorder="1" applyAlignment="1">
      <alignment horizontal="right"/>
    </xf>
    <xf numFmtId="164" fontId="0" fillId="0" borderId="1" xfId="15" applyNumberFormat="1" applyFont="1" applyBorder="1" applyAlignment="1">
      <alignment horizontal="right"/>
    </xf>
    <xf numFmtId="164" fontId="0" fillId="0" borderId="3" xfId="15" applyNumberFormat="1" applyFont="1" applyBorder="1" applyAlignment="1">
      <alignment horizontal="right"/>
    </xf>
    <xf numFmtId="164" fontId="0" fillId="0" borderId="4" xfId="15" applyNumberFormat="1" applyBorder="1" applyAlignment="1">
      <alignment/>
    </xf>
    <xf numFmtId="164" fontId="7" fillId="0" borderId="0" xfId="15" applyNumberFormat="1" applyFont="1" applyAlignment="1">
      <alignment horizontal="center" wrapText="1"/>
    </xf>
    <xf numFmtId="0" fontId="5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Font="1" applyBorder="1" applyAlignment="1" quotePrefix="1">
      <alignment/>
    </xf>
    <xf numFmtId="164" fontId="0" fillId="0" borderId="9" xfId="15" applyNumberFormat="1" applyFont="1" applyBorder="1" applyAlignment="1">
      <alignment/>
    </xf>
    <xf numFmtId="164" fontId="0" fillId="0" borderId="10" xfId="15" applyNumberFormat="1" applyFont="1" applyBorder="1" applyAlignment="1">
      <alignment/>
    </xf>
    <xf numFmtId="164" fontId="0" fillId="0" borderId="11" xfId="15" applyNumberFormat="1" applyFont="1" applyBorder="1" applyAlignment="1">
      <alignment/>
    </xf>
    <xf numFmtId="164" fontId="0" fillId="0" borderId="1" xfId="15" applyNumberFormat="1" applyFont="1" applyBorder="1" applyAlignment="1">
      <alignment/>
    </xf>
    <xf numFmtId="164" fontId="0" fillId="0" borderId="12" xfId="15" applyNumberFormat="1" applyFont="1" applyBorder="1" applyAlignment="1">
      <alignment/>
    </xf>
    <xf numFmtId="164" fontId="0" fillId="0" borderId="2" xfId="15" applyNumberFormat="1" applyFont="1" applyBorder="1" applyAlignment="1">
      <alignment/>
    </xf>
    <xf numFmtId="0" fontId="0" fillId="0" borderId="0" xfId="0" applyFont="1" applyFill="1" applyBorder="1" applyAlignment="1" quotePrefix="1">
      <alignment/>
    </xf>
    <xf numFmtId="164" fontId="0" fillId="0" borderId="0" xfId="15" applyNumberFormat="1" applyFont="1" applyFill="1" applyBorder="1" applyAlignment="1">
      <alignment/>
    </xf>
    <xf numFmtId="43" fontId="0" fillId="0" borderId="0" xfId="15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164" fontId="14" fillId="0" borderId="0" xfId="15" applyNumberFormat="1" applyFont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NumberFormat="1" applyBorder="1" applyAlignment="1" quotePrefix="1">
      <alignment horizontal="left"/>
    </xf>
    <xf numFmtId="164" fontId="0" fillId="0" borderId="13" xfId="15" applyNumberFormat="1" applyBorder="1" applyAlignment="1">
      <alignment/>
    </xf>
    <xf numFmtId="0" fontId="0" fillId="0" borderId="0" xfId="0" applyFill="1" applyBorder="1" applyAlignment="1">
      <alignment horizontal="left"/>
    </xf>
    <xf numFmtId="164" fontId="0" fillId="0" borderId="0" xfId="15" applyNumberFormat="1" applyFont="1" applyBorder="1" applyAlignment="1" quotePrefix="1">
      <alignment horizontal="center"/>
    </xf>
    <xf numFmtId="0" fontId="15" fillId="0" borderId="0" xfId="0" applyFont="1" applyAlignment="1">
      <alignment/>
    </xf>
    <xf numFmtId="164" fontId="15" fillId="0" borderId="0" xfId="15" applyNumberFormat="1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164" fontId="16" fillId="0" borderId="0" xfId="15" applyNumberFormat="1" applyFont="1" applyAlignment="1">
      <alignment/>
    </xf>
    <xf numFmtId="0" fontId="15" fillId="0" borderId="0" xfId="0" applyFont="1" applyAlignment="1" quotePrefix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6" fillId="0" borderId="5" xfId="0" applyFont="1" applyBorder="1" applyAlignment="1">
      <alignment horizontal="centerContinuous"/>
    </xf>
    <xf numFmtId="0" fontId="15" fillId="0" borderId="6" xfId="0" applyFont="1" applyBorder="1" applyAlignment="1">
      <alignment horizontal="centerContinuous"/>
    </xf>
    <xf numFmtId="0" fontId="15" fillId="0" borderId="1" xfId="0" applyFont="1" applyBorder="1" applyAlignment="1">
      <alignment horizontal="centerContinuous"/>
    </xf>
    <xf numFmtId="0" fontId="15" fillId="0" borderId="3" xfId="0" applyFont="1" applyBorder="1" applyAlignment="1">
      <alignment horizontal="centerContinuous"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 horizontal="centerContinuous"/>
    </xf>
    <xf numFmtId="0" fontId="15" fillId="0" borderId="2" xfId="0" applyFont="1" applyBorder="1" applyAlignment="1">
      <alignment horizontal="centerContinuous"/>
    </xf>
    <xf numFmtId="0" fontId="15" fillId="0" borderId="4" xfId="0" applyFont="1" applyBorder="1" applyAlignment="1">
      <alignment horizontal="centerContinuous"/>
    </xf>
    <xf numFmtId="0" fontId="15" fillId="0" borderId="1" xfId="0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0" xfId="0" applyFont="1" applyBorder="1" applyAlignment="1">
      <alignment horizontal="left"/>
    </xf>
    <xf numFmtId="164" fontId="16" fillId="0" borderId="0" xfId="15" applyNumberFormat="1" applyFont="1" applyBorder="1" applyAlignment="1">
      <alignment/>
    </xf>
    <xf numFmtId="164" fontId="16" fillId="0" borderId="0" xfId="15" applyNumberFormat="1" applyFont="1" applyBorder="1" applyAlignment="1" quotePrefix="1">
      <alignment horizontal="centerContinuous"/>
    </xf>
    <xf numFmtId="164" fontId="15" fillId="0" borderId="0" xfId="15" applyNumberFormat="1" applyFont="1" applyBorder="1" applyAlignment="1">
      <alignment/>
    </xf>
    <xf numFmtId="164" fontId="15" fillId="0" borderId="1" xfId="15" applyNumberFormat="1" applyFont="1" applyBorder="1" applyAlignment="1">
      <alignment/>
    </xf>
    <xf numFmtId="164" fontId="15" fillId="0" borderId="3" xfId="15" applyNumberFormat="1" applyFont="1" applyBorder="1" applyAlignment="1" quotePrefix="1">
      <alignment horizontal="centerContinuous"/>
    </xf>
    <xf numFmtId="164" fontId="15" fillId="0" borderId="2" xfId="15" applyNumberFormat="1" applyFont="1" applyBorder="1" applyAlignment="1">
      <alignment/>
    </xf>
    <xf numFmtId="164" fontId="15" fillId="0" borderId="4" xfId="15" applyNumberFormat="1" applyFont="1" applyBorder="1" applyAlignment="1" quotePrefix="1">
      <alignment horizontal="centerContinuous"/>
    </xf>
    <xf numFmtId="0" fontId="15" fillId="0" borderId="0" xfId="0" applyFont="1" applyBorder="1" applyAlignment="1" quotePrefix="1">
      <alignment horizontal="left"/>
    </xf>
    <xf numFmtId="43" fontId="16" fillId="0" borderId="0" xfId="15" applyNumberFormat="1" applyFont="1" applyBorder="1" applyAlignment="1">
      <alignment/>
    </xf>
    <xf numFmtId="164" fontId="16" fillId="0" borderId="0" xfId="15" applyNumberFormat="1" applyFont="1" applyBorder="1" applyAlignment="1">
      <alignment horizontal="right"/>
    </xf>
    <xf numFmtId="164" fontId="15" fillId="0" borderId="0" xfId="15" applyNumberFormat="1" applyFont="1" applyBorder="1" applyAlignment="1">
      <alignment horizontal="right"/>
    </xf>
    <xf numFmtId="164" fontId="15" fillId="0" borderId="1" xfId="15" applyNumberFormat="1" applyFont="1" applyBorder="1" applyAlignment="1">
      <alignment horizontal="right"/>
    </xf>
    <xf numFmtId="164" fontId="15" fillId="0" borderId="3" xfId="15" applyNumberFormat="1" applyFont="1" applyBorder="1" applyAlignment="1">
      <alignment horizontal="right"/>
    </xf>
    <xf numFmtId="164" fontId="15" fillId="0" borderId="4" xfId="15" applyNumberFormat="1" applyFont="1" applyBorder="1" applyAlignment="1">
      <alignment/>
    </xf>
    <xf numFmtId="43" fontId="16" fillId="0" borderId="0" xfId="15" applyFont="1" applyBorder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15" fontId="16" fillId="0" borderId="0" xfId="0" applyNumberFormat="1" applyFont="1" applyBorder="1" applyAlignment="1">
      <alignment horizontal="center"/>
    </xf>
    <xf numFmtId="15" fontId="16" fillId="0" borderId="0" xfId="0" applyNumberFormat="1" applyFont="1" applyBorder="1" applyAlignment="1">
      <alignment horizontal="centerContinuous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64" fontId="16" fillId="0" borderId="14" xfId="15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164" fontId="16" fillId="0" borderId="7" xfId="15" applyNumberFormat="1" applyFont="1" applyBorder="1" applyAlignment="1">
      <alignment vertical="center"/>
    </xf>
    <xf numFmtId="164" fontId="16" fillId="0" borderId="0" xfId="15" applyNumberFormat="1" applyFont="1" applyBorder="1" applyAlignment="1">
      <alignment vertical="center"/>
    </xf>
    <xf numFmtId="0" fontId="16" fillId="0" borderId="0" xfId="0" applyFont="1" applyBorder="1" applyAlignment="1" quotePrefix="1">
      <alignment horizontal="left"/>
    </xf>
    <xf numFmtId="0" fontId="16" fillId="0" borderId="0" xfId="0" applyNumberFormat="1" applyFont="1" applyAlignment="1">
      <alignment horizontal="left"/>
    </xf>
    <xf numFmtId="164" fontId="16" fillId="0" borderId="0" xfId="15" applyNumberFormat="1" applyFont="1" applyAlignment="1">
      <alignment horizontal="left"/>
    </xf>
    <xf numFmtId="0" fontId="15" fillId="0" borderId="0" xfId="0" applyFont="1" applyAlignment="1">
      <alignment horizontal="left"/>
    </xf>
    <xf numFmtId="164" fontId="15" fillId="0" borderId="0" xfId="15" applyNumberFormat="1" applyFont="1" applyAlignment="1">
      <alignment horizontal="left"/>
    </xf>
    <xf numFmtId="164" fontId="16" fillId="0" borderId="0" xfId="15" applyNumberFormat="1" applyFont="1" applyAlignment="1">
      <alignment horizontal="center"/>
    </xf>
    <xf numFmtId="164" fontId="15" fillId="0" borderId="0" xfId="15" applyNumberFormat="1" applyFont="1" applyBorder="1" applyAlignment="1">
      <alignment/>
    </xf>
    <xf numFmtId="164" fontId="15" fillId="0" borderId="0" xfId="15" applyNumberFormat="1" applyFont="1" applyAlignment="1">
      <alignment/>
    </xf>
    <xf numFmtId="0" fontId="15" fillId="0" borderId="0" xfId="0" applyFont="1" applyAlignment="1" quotePrefix="1">
      <alignment wrapText="1"/>
    </xf>
    <xf numFmtId="164" fontId="16" fillId="0" borderId="15" xfId="15" applyNumberFormat="1" applyFont="1" applyBorder="1" applyAlignment="1">
      <alignment/>
    </xf>
    <xf numFmtId="15" fontId="16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164" fontId="15" fillId="0" borderId="0" xfId="15" applyNumberFormat="1" applyFont="1" applyAlignment="1">
      <alignment horizontal="center"/>
    </xf>
    <xf numFmtId="164" fontId="15" fillId="0" borderId="8" xfId="15" applyNumberFormat="1" applyFont="1" applyBorder="1" applyAlignment="1">
      <alignment horizontal="center"/>
    </xf>
    <xf numFmtId="164" fontId="15" fillId="0" borderId="0" xfId="15" applyNumberFormat="1" applyFont="1" applyBorder="1" applyAlignment="1">
      <alignment horizontal="center"/>
    </xf>
    <xf numFmtId="164" fontId="16" fillId="0" borderId="14" xfId="15" applyNumberFormat="1" applyFont="1" applyBorder="1" applyAlignment="1">
      <alignment/>
    </xf>
    <xf numFmtId="164" fontId="16" fillId="0" borderId="0" xfId="15" applyNumberFormat="1" applyFont="1" applyBorder="1" applyAlignment="1">
      <alignment/>
    </xf>
    <xf numFmtId="164" fontId="15" fillId="0" borderId="8" xfId="15" applyNumberFormat="1" applyFont="1" applyBorder="1" applyAlignment="1">
      <alignment/>
    </xf>
    <xf numFmtId="164" fontId="16" fillId="0" borderId="8" xfId="15" applyNumberFormat="1" applyFont="1" applyBorder="1" applyAlignment="1">
      <alignment/>
    </xf>
    <xf numFmtId="0" fontId="20" fillId="0" borderId="0" xfId="0" applyFont="1" applyAlignment="1" quotePrefix="1">
      <alignment/>
    </xf>
    <xf numFmtId="168" fontId="16" fillId="0" borderId="0" xfId="0" applyNumberFormat="1" applyFont="1" applyBorder="1" applyAlignment="1">
      <alignment/>
    </xf>
    <xf numFmtId="164" fontId="15" fillId="0" borderId="16" xfId="15" applyNumberFormat="1" applyFont="1" applyBorder="1" applyAlignment="1">
      <alignment/>
    </xf>
    <xf numFmtId="164" fontId="15" fillId="0" borderId="16" xfId="15" applyNumberFormat="1" applyFont="1" applyBorder="1" applyAlignment="1" quotePrefix="1">
      <alignment horizontal="centerContinuous"/>
    </xf>
    <xf numFmtId="164" fontId="15" fillId="0" borderId="0" xfId="15" applyNumberFormat="1" applyFont="1" applyBorder="1" applyAlignment="1" quotePrefix="1">
      <alignment horizontal="centerContinuous"/>
    </xf>
    <xf numFmtId="164" fontId="15" fillId="0" borderId="8" xfId="15" applyNumberFormat="1" applyFont="1" applyBorder="1" applyAlignment="1" quotePrefix="1">
      <alignment horizontal="centerContinuous"/>
    </xf>
    <xf numFmtId="0" fontId="7" fillId="0" borderId="0" xfId="0" applyFont="1" applyBorder="1" applyAlignment="1">
      <alignment horizontal="left"/>
    </xf>
    <xf numFmtId="164" fontId="15" fillId="0" borderId="7" xfId="15" applyNumberFormat="1" applyFont="1" applyBorder="1" applyAlignment="1" quotePrefix="1">
      <alignment horizontal="centerContinuous"/>
    </xf>
    <xf numFmtId="43" fontId="15" fillId="0" borderId="0" xfId="15" applyNumberFormat="1" applyFont="1" applyBorder="1" applyAlignment="1">
      <alignment/>
    </xf>
    <xf numFmtId="164" fontId="15" fillId="0" borderId="3" xfId="15" applyNumberFormat="1" applyFont="1" applyBorder="1" applyAlignment="1">
      <alignment/>
    </xf>
    <xf numFmtId="165" fontId="15" fillId="0" borderId="0" xfId="15" applyNumberFormat="1" applyFont="1" applyBorder="1" applyAlignment="1">
      <alignment/>
    </xf>
    <xf numFmtId="164" fontId="16" fillId="0" borderId="7" xfId="15" applyNumberFormat="1" applyFont="1" applyBorder="1" applyAlignment="1">
      <alignment/>
    </xf>
    <xf numFmtId="43" fontId="16" fillId="0" borderId="0" xfId="15" applyFont="1" applyFill="1" applyBorder="1" applyAlignment="1">
      <alignment/>
    </xf>
    <xf numFmtId="164" fontId="15" fillId="0" borderId="0" xfId="15" applyNumberFormat="1" applyFont="1" applyBorder="1" applyAlignment="1">
      <alignment horizontal="centerContinuous"/>
    </xf>
    <xf numFmtId="164" fontId="16" fillId="0" borderId="17" xfId="15" applyNumberFormat="1" applyFont="1" applyBorder="1" applyAlignment="1">
      <alignment/>
    </xf>
    <xf numFmtId="164" fontId="15" fillId="0" borderId="0" xfId="0" applyNumberFormat="1" applyFont="1" applyAlignment="1">
      <alignment/>
    </xf>
    <xf numFmtId="164" fontId="21" fillId="0" borderId="0" xfId="15" applyNumberFormat="1" applyFont="1" applyAlignment="1">
      <alignment/>
    </xf>
    <xf numFmtId="164" fontId="21" fillId="0" borderId="1" xfId="15" applyNumberFormat="1" applyFont="1" applyBorder="1" applyAlignment="1">
      <alignment/>
    </xf>
    <xf numFmtId="164" fontId="21" fillId="0" borderId="0" xfId="15" applyNumberFormat="1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5" fillId="0" borderId="0" xfId="0" applyFont="1" applyAlignment="1">
      <alignment/>
    </xf>
    <xf numFmtId="164" fontId="7" fillId="0" borderId="0" xfId="15" applyNumberFormat="1" applyFont="1" applyAlignment="1">
      <alignment horizontal="center" wrapText="1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OutlineSymbols="0" defaultGridColor="0" colorId="8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27"/>
  <sheetViews>
    <sheetView workbookViewId="0" topLeftCell="A9">
      <selection activeCell="C3" sqref="C3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39.00390625" style="0" customWidth="1"/>
    <col min="4" max="7" width="13.8515625" style="0" customWidth="1"/>
    <col min="9" max="9" width="9.140625" style="0" hidden="1" customWidth="1"/>
    <col min="10" max="10" width="10.140625" style="2" hidden="1" customWidth="1"/>
    <col min="11" max="11" width="11.140625" style="0" hidden="1" customWidth="1"/>
    <col min="12" max="12" width="10.28125" style="2" hidden="1" customWidth="1"/>
    <col min="13" max="13" width="9.140625" style="0" hidden="1" customWidth="1"/>
    <col min="14" max="16" width="13.7109375" style="0" hidden="1" customWidth="1"/>
  </cols>
  <sheetData>
    <row r="1" ht="42.75" customHeight="1"/>
    <row r="2" spans="2:12" s="37" customFormat="1" ht="18">
      <c r="B2" s="62"/>
      <c r="C2" s="43" t="s">
        <v>21</v>
      </c>
      <c r="J2" s="38"/>
      <c r="L2" s="38"/>
    </row>
    <row r="3" spans="2:12" s="37" customFormat="1" ht="18">
      <c r="B3" s="62"/>
      <c r="C3" s="63" t="s">
        <v>0</v>
      </c>
      <c r="J3" s="38"/>
      <c r="L3" s="38"/>
    </row>
    <row r="4" spans="1:11" ht="15">
      <c r="A4" s="44"/>
      <c r="B4" s="64"/>
      <c r="C4" s="42"/>
      <c r="D4" s="42"/>
      <c r="E4" s="42"/>
      <c r="F4" s="42"/>
      <c r="K4" s="42"/>
    </row>
    <row r="5" spans="1:12" s="66" customFormat="1" ht="12">
      <c r="A5" s="65" t="s">
        <v>116</v>
      </c>
      <c r="J5" s="67"/>
      <c r="L5" s="67"/>
    </row>
    <row r="6" spans="1:7" ht="12.75">
      <c r="A6" s="68" t="s">
        <v>117</v>
      </c>
      <c r="B6" s="3"/>
      <c r="C6" s="3"/>
      <c r="D6" s="3"/>
      <c r="E6" s="3"/>
      <c r="F6" s="3"/>
      <c r="G6" s="3"/>
    </row>
    <row r="7" spans="1:7" ht="12.75">
      <c r="A7" s="69"/>
      <c r="B7" s="3"/>
      <c r="C7" s="3"/>
      <c r="D7" s="3"/>
      <c r="E7" s="3"/>
      <c r="F7" s="3"/>
      <c r="G7" s="3"/>
    </row>
    <row r="8" spans="1:7" ht="13.5" thickBot="1">
      <c r="A8" s="19" t="s">
        <v>118</v>
      </c>
      <c r="B8" s="70"/>
      <c r="C8" s="3"/>
      <c r="D8" s="3"/>
      <c r="E8" s="3"/>
      <c r="F8" s="3"/>
      <c r="G8" s="3"/>
    </row>
    <row r="9" spans="1:16" ht="12.75">
      <c r="A9" s="3"/>
      <c r="B9" s="3"/>
      <c r="C9" s="3"/>
      <c r="D9" s="20" t="s">
        <v>119</v>
      </c>
      <c r="E9" s="21"/>
      <c r="F9" s="20" t="s">
        <v>1</v>
      </c>
      <c r="G9" s="21"/>
      <c r="K9" s="15" t="s">
        <v>1</v>
      </c>
      <c r="N9" s="16"/>
      <c r="O9" s="16"/>
      <c r="P9" s="16"/>
    </row>
    <row r="10" spans="1:16" ht="12.75">
      <c r="A10" s="3"/>
      <c r="B10" s="3"/>
      <c r="C10" s="3"/>
      <c r="D10" s="21" t="s">
        <v>22</v>
      </c>
      <c r="E10" s="21" t="s">
        <v>23</v>
      </c>
      <c r="F10" s="21" t="s">
        <v>22</v>
      </c>
      <c r="G10" s="21" t="s">
        <v>23</v>
      </c>
      <c r="K10" s="4" t="s">
        <v>22</v>
      </c>
      <c r="N10" s="12" t="s">
        <v>23</v>
      </c>
      <c r="O10" s="12" t="s">
        <v>23</v>
      </c>
      <c r="P10" s="12" t="s">
        <v>23</v>
      </c>
    </row>
    <row r="11" spans="1:16" ht="12.75">
      <c r="A11" s="3"/>
      <c r="B11" s="3"/>
      <c r="C11" s="3"/>
      <c r="D11" s="21" t="s">
        <v>24</v>
      </c>
      <c r="E11" s="21" t="s">
        <v>25</v>
      </c>
      <c r="F11" s="21" t="s">
        <v>24</v>
      </c>
      <c r="G11" s="21" t="s">
        <v>25</v>
      </c>
      <c r="K11" s="4" t="s">
        <v>24</v>
      </c>
      <c r="N11" s="12" t="s">
        <v>25</v>
      </c>
      <c r="O11" s="12" t="s">
        <v>25</v>
      </c>
      <c r="P11" s="12" t="s">
        <v>25</v>
      </c>
    </row>
    <row r="12" spans="1:16" ht="12.75">
      <c r="A12" s="3"/>
      <c r="B12" s="3"/>
      <c r="C12" s="3"/>
      <c r="D12" s="21" t="s">
        <v>120</v>
      </c>
      <c r="E12" s="21" t="s">
        <v>120</v>
      </c>
      <c r="F12" s="21" t="s">
        <v>26</v>
      </c>
      <c r="G12" s="21" t="s">
        <v>27</v>
      </c>
      <c r="K12" s="4" t="s">
        <v>26</v>
      </c>
      <c r="N12" s="12" t="s">
        <v>27</v>
      </c>
      <c r="O12" s="12" t="s">
        <v>27</v>
      </c>
      <c r="P12" s="12" t="s">
        <v>27</v>
      </c>
    </row>
    <row r="13" spans="1:16" ht="12.75">
      <c r="A13" s="3"/>
      <c r="B13" s="3"/>
      <c r="C13" s="3"/>
      <c r="D13" s="21" t="s">
        <v>71</v>
      </c>
      <c r="E13" s="21" t="s">
        <v>121</v>
      </c>
      <c r="F13" s="21" t="s">
        <v>71</v>
      </c>
      <c r="G13" s="21" t="s">
        <v>121</v>
      </c>
      <c r="I13" s="1"/>
      <c r="J13" s="4" t="s">
        <v>2</v>
      </c>
      <c r="K13" s="4" t="s">
        <v>4</v>
      </c>
      <c r="N13" s="12" t="s">
        <v>3</v>
      </c>
      <c r="O13" s="12" t="s">
        <v>5</v>
      </c>
      <c r="P13" s="12" t="s">
        <v>3</v>
      </c>
    </row>
    <row r="14" spans="1:16" ht="12.75">
      <c r="A14" s="3"/>
      <c r="B14" s="3"/>
      <c r="C14" s="3"/>
      <c r="D14" s="22" t="s">
        <v>6</v>
      </c>
      <c r="E14" s="22" t="s">
        <v>6</v>
      </c>
      <c r="F14" s="22" t="s">
        <v>6</v>
      </c>
      <c r="G14" s="22" t="s">
        <v>6</v>
      </c>
      <c r="K14" s="5" t="s">
        <v>6</v>
      </c>
      <c r="N14" s="13" t="s">
        <v>6</v>
      </c>
      <c r="O14" s="13" t="s">
        <v>6</v>
      </c>
      <c r="P14" s="13" t="s">
        <v>6</v>
      </c>
    </row>
    <row r="15" spans="1:16" ht="12.75">
      <c r="A15" s="3"/>
      <c r="B15" s="3"/>
      <c r="C15" s="3"/>
      <c r="D15" s="3"/>
      <c r="E15" s="3"/>
      <c r="F15" s="3"/>
      <c r="G15" s="3"/>
      <c r="K15" s="6"/>
      <c r="N15" s="14"/>
      <c r="O15" s="14"/>
      <c r="P15" s="14"/>
    </row>
    <row r="16" spans="1:16" ht="12.75">
      <c r="A16" s="3">
        <v>1</v>
      </c>
      <c r="B16" s="3" t="s">
        <v>122</v>
      </c>
      <c r="C16" s="23" t="s">
        <v>7</v>
      </c>
      <c r="D16" s="11">
        <v>904</v>
      </c>
      <c r="E16" s="24">
        <v>3534</v>
      </c>
      <c r="F16" s="11">
        <v>904</v>
      </c>
      <c r="G16" s="24">
        <v>3534</v>
      </c>
      <c r="I16" s="11">
        <v>37335</v>
      </c>
      <c r="J16" s="2">
        <v>6744</v>
      </c>
      <c r="K16" s="8">
        <v>5236</v>
      </c>
      <c r="L16" s="2">
        <f>+J16-K16</f>
        <v>1508</v>
      </c>
      <c r="N16" s="17">
        <v>37335</v>
      </c>
      <c r="O16" s="17">
        <v>27835</v>
      </c>
      <c r="P16" s="17">
        <f>SUM(N16-O16)</f>
        <v>9500</v>
      </c>
    </row>
    <row r="17" spans="1:16" ht="12.75">
      <c r="A17" s="3"/>
      <c r="B17" s="3"/>
      <c r="C17" s="3"/>
      <c r="D17" s="11"/>
      <c r="E17" s="24"/>
      <c r="F17" s="11"/>
      <c r="G17" s="24"/>
      <c r="I17" s="11"/>
      <c r="K17" s="9"/>
      <c r="L17" s="2">
        <f aca="true" t="shared" si="0" ref="L17:L28">+J17-K17</f>
        <v>0</v>
      </c>
      <c r="N17" s="18"/>
      <c r="O17" s="18"/>
      <c r="P17" s="17">
        <f aca="true" t="shared" si="1" ref="P17:P37">SUM(N17-O17)</f>
        <v>0</v>
      </c>
    </row>
    <row r="18" spans="1:16" ht="12.75">
      <c r="A18" s="3" t="s">
        <v>123</v>
      </c>
      <c r="B18" s="3" t="s">
        <v>124</v>
      </c>
      <c r="C18" s="3" t="s">
        <v>125</v>
      </c>
      <c r="D18" s="11">
        <v>0</v>
      </c>
      <c r="E18" s="24">
        <v>0</v>
      </c>
      <c r="F18" s="11">
        <f>D18</f>
        <v>0</v>
      </c>
      <c r="G18" s="24">
        <v>0</v>
      </c>
      <c r="I18" s="11">
        <v>0</v>
      </c>
      <c r="K18" s="8">
        <f>H18</f>
        <v>0</v>
      </c>
      <c r="L18" s="2">
        <f t="shared" si="0"/>
        <v>0</v>
      </c>
      <c r="N18" s="17">
        <v>0</v>
      </c>
      <c r="O18" s="17">
        <v>0</v>
      </c>
      <c r="P18" s="17">
        <f t="shared" si="1"/>
        <v>0</v>
      </c>
    </row>
    <row r="19" spans="1:16" ht="12.75">
      <c r="A19" s="3"/>
      <c r="B19" s="3"/>
      <c r="C19" s="3"/>
      <c r="D19" s="11"/>
      <c r="E19" s="24"/>
      <c r="F19" s="11"/>
      <c r="G19" s="24"/>
      <c r="I19" s="11"/>
      <c r="K19" s="9"/>
      <c r="L19" s="2">
        <f t="shared" si="0"/>
        <v>0</v>
      </c>
      <c r="N19" s="18"/>
      <c r="O19" s="18"/>
      <c r="P19" s="17">
        <f t="shared" si="1"/>
        <v>0</v>
      </c>
    </row>
    <row r="20" spans="1:16" ht="12.75">
      <c r="A20" s="3"/>
      <c r="B20" s="71" t="s">
        <v>126</v>
      </c>
      <c r="C20" s="3" t="s">
        <v>127</v>
      </c>
      <c r="D20" s="11">
        <v>57</v>
      </c>
      <c r="E20" s="24">
        <v>0</v>
      </c>
      <c r="F20" s="11">
        <v>57</v>
      </c>
      <c r="G20" s="24">
        <v>0</v>
      </c>
      <c r="I20" s="11">
        <v>1374</v>
      </c>
      <c r="J20" s="2">
        <v>487</v>
      </c>
      <c r="K20" s="8">
        <v>443</v>
      </c>
      <c r="L20" s="2">
        <f t="shared" si="0"/>
        <v>44</v>
      </c>
      <c r="N20" s="17">
        <v>1374</v>
      </c>
      <c r="O20" s="17">
        <v>440</v>
      </c>
      <c r="P20" s="17">
        <f t="shared" si="1"/>
        <v>934</v>
      </c>
    </row>
    <row r="21" spans="1:16" ht="12.75">
      <c r="A21" s="3"/>
      <c r="B21" s="3"/>
      <c r="C21" s="3"/>
      <c r="D21" s="11"/>
      <c r="E21" s="24"/>
      <c r="F21" s="11"/>
      <c r="G21" s="24"/>
      <c r="I21" s="11"/>
      <c r="K21" s="9"/>
      <c r="L21" s="2">
        <f t="shared" si="0"/>
        <v>0</v>
      </c>
      <c r="N21" s="18"/>
      <c r="O21" s="18"/>
      <c r="P21" s="17">
        <f t="shared" si="1"/>
        <v>0</v>
      </c>
    </row>
    <row r="22" spans="1:16" ht="12.75">
      <c r="A22" s="3">
        <v>2</v>
      </c>
      <c r="B22" s="3" t="s">
        <v>122</v>
      </c>
      <c r="C22" s="7" t="s">
        <v>128</v>
      </c>
      <c r="D22" s="11"/>
      <c r="E22" s="24"/>
      <c r="F22" s="11"/>
      <c r="G22" s="24"/>
      <c r="I22" s="11"/>
      <c r="K22" s="8"/>
      <c r="L22" s="2">
        <f t="shared" si="0"/>
        <v>0</v>
      </c>
      <c r="N22" s="17"/>
      <c r="O22" s="17"/>
      <c r="P22" s="17">
        <f t="shared" si="1"/>
        <v>0</v>
      </c>
    </row>
    <row r="23" spans="1:16" ht="12.75">
      <c r="A23" s="3"/>
      <c r="B23" s="3"/>
      <c r="C23" s="7" t="s">
        <v>129</v>
      </c>
      <c r="D23" s="11"/>
      <c r="E23" s="24"/>
      <c r="F23" s="11"/>
      <c r="G23" s="24"/>
      <c r="I23" s="11"/>
      <c r="K23" s="8"/>
      <c r="L23" s="2">
        <f t="shared" si="0"/>
        <v>0</v>
      </c>
      <c r="N23" s="17"/>
      <c r="O23" s="17"/>
      <c r="P23" s="17">
        <f t="shared" si="1"/>
        <v>0</v>
      </c>
    </row>
    <row r="24" spans="1:16" ht="12.75">
      <c r="A24" s="3"/>
      <c r="B24" s="3"/>
      <c r="C24" s="7" t="s">
        <v>130</v>
      </c>
      <c r="D24" s="11"/>
      <c r="E24" s="24"/>
      <c r="F24" s="11"/>
      <c r="G24" s="24"/>
      <c r="I24" s="11"/>
      <c r="K24" s="8"/>
      <c r="L24" s="2">
        <f t="shared" si="0"/>
        <v>0</v>
      </c>
      <c r="N24" s="17"/>
      <c r="O24" s="17"/>
      <c r="P24" s="17">
        <f t="shared" si="1"/>
        <v>0</v>
      </c>
    </row>
    <row r="25" spans="1:16" ht="12.75">
      <c r="A25" s="3"/>
      <c r="B25" s="3"/>
      <c r="C25" s="3" t="s">
        <v>131</v>
      </c>
      <c r="D25" s="11">
        <v>868</v>
      </c>
      <c r="E25" s="24">
        <v>-5520</v>
      </c>
      <c r="F25" s="11">
        <v>868</v>
      </c>
      <c r="G25" s="24">
        <v>-5520</v>
      </c>
      <c r="I25" s="11">
        <v>-7377</v>
      </c>
      <c r="J25" s="2">
        <f>+J35-J27-J29</f>
        <v>-7607</v>
      </c>
      <c r="K25" s="8">
        <v>-7313</v>
      </c>
      <c r="L25" s="8">
        <f>+J25-K25</f>
        <v>-294</v>
      </c>
      <c r="N25" s="17">
        <v>-7377</v>
      </c>
      <c r="O25" s="17">
        <v>-2792</v>
      </c>
      <c r="P25" s="17">
        <f t="shared" si="1"/>
        <v>-4585</v>
      </c>
    </row>
    <row r="26" spans="1:16" ht="12.75">
      <c r="A26" s="3"/>
      <c r="B26" s="3"/>
      <c r="C26" s="3"/>
      <c r="D26" s="11"/>
      <c r="E26" s="24"/>
      <c r="F26" s="11"/>
      <c r="G26" s="24"/>
      <c r="I26" s="11"/>
      <c r="K26" s="9"/>
      <c r="L26" s="2">
        <f t="shared" si="0"/>
        <v>0</v>
      </c>
      <c r="N26" s="18"/>
      <c r="O26" s="18"/>
      <c r="P26" s="17">
        <f t="shared" si="1"/>
        <v>0</v>
      </c>
    </row>
    <row r="27" spans="1:16" ht="12.75">
      <c r="A27" s="3"/>
      <c r="B27" s="7" t="s">
        <v>124</v>
      </c>
      <c r="C27" s="3" t="s">
        <v>8</v>
      </c>
      <c r="D27" s="11">
        <v>-5621</v>
      </c>
      <c r="E27" s="24">
        <v>-4713</v>
      </c>
      <c r="F27" s="11">
        <v>-5621</v>
      </c>
      <c r="G27" s="24">
        <v>-4713</v>
      </c>
      <c r="I27" s="11">
        <v>-13091</v>
      </c>
      <c r="J27" s="2">
        <v>-15972</v>
      </c>
      <c r="K27" s="8">
        <v>-10643</v>
      </c>
      <c r="L27" s="8">
        <f>+J27-K27</f>
        <v>-5329</v>
      </c>
      <c r="N27" s="17">
        <v>-13091</v>
      </c>
      <c r="O27" s="17">
        <v>-7667</v>
      </c>
      <c r="P27" s="17">
        <f t="shared" si="1"/>
        <v>-5424</v>
      </c>
    </row>
    <row r="28" spans="1:16" ht="12.75">
      <c r="A28" s="3"/>
      <c r="B28" s="3"/>
      <c r="C28" s="3"/>
      <c r="D28" s="11"/>
      <c r="E28" s="24"/>
      <c r="F28" s="11"/>
      <c r="G28" s="24"/>
      <c r="I28" s="11"/>
      <c r="K28" s="9"/>
      <c r="L28" s="2">
        <f t="shared" si="0"/>
        <v>0</v>
      </c>
      <c r="N28" s="18"/>
      <c r="O28" s="18"/>
      <c r="P28" s="17">
        <f t="shared" si="1"/>
        <v>0</v>
      </c>
    </row>
    <row r="29" spans="1:16" ht="12.75">
      <c r="A29" s="3"/>
      <c r="B29" s="71" t="s">
        <v>126</v>
      </c>
      <c r="C29" s="3" t="s">
        <v>132</v>
      </c>
      <c r="D29" s="11">
        <v>-467</v>
      </c>
      <c r="E29" s="24">
        <v>-1113</v>
      </c>
      <c r="F29" s="11">
        <v>-467</v>
      </c>
      <c r="G29" s="24">
        <v>-1113</v>
      </c>
      <c r="I29" s="11">
        <v>-5313</v>
      </c>
      <c r="J29" s="2">
        <v>-3134</v>
      </c>
      <c r="K29" s="8">
        <v>-1939</v>
      </c>
      <c r="L29" s="8">
        <f>+J29-K29</f>
        <v>-1195</v>
      </c>
      <c r="N29" s="17">
        <v>-5313</v>
      </c>
      <c r="O29" s="17">
        <v>-3533</v>
      </c>
      <c r="P29" s="17">
        <f t="shared" si="1"/>
        <v>-1780</v>
      </c>
    </row>
    <row r="30" spans="1:16" ht="12.75">
      <c r="A30" s="3"/>
      <c r="B30" s="3"/>
      <c r="C30" s="3"/>
      <c r="D30" s="11"/>
      <c r="E30" s="24"/>
      <c r="F30" s="11"/>
      <c r="G30" s="24"/>
      <c r="I30" s="11"/>
      <c r="K30" s="9"/>
      <c r="N30" s="18"/>
      <c r="O30" s="18"/>
      <c r="P30" s="17">
        <f t="shared" si="1"/>
        <v>0</v>
      </c>
    </row>
    <row r="31" spans="1:16" ht="12.75">
      <c r="A31" s="3"/>
      <c r="B31" s="3" t="s">
        <v>133</v>
      </c>
      <c r="C31" s="3" t="s">
        <v>134</v>
      </c>
      <c r="D31" s="11">
        <v>0</v>
      </c>
      <c r="E31" s="24">
        <v>0</v>
      </c>
      <c r="F31" s="11">
        <f>D31</f>
        <v>0</v>
      </c>
      <c r="G31" s="24">
        <v>0</v>
      </c>
      <c r="I31" s="11">
        <v>0</v>
      </c>
      <c r="K31" s="8">
        <f>H31</f>
        <v>0</v>
      </c>
      <c r="N31" s="17">
        <v>0</v>
      </c>
      <c r="O31" s="17">
        <v>0</v>
      </c>
      <c r="P31" s="17">
        <f t="shared" si="1"/>
        <v>0</v>
      </c>
    </row>
    <row r="32" spans="1:16" ht="12.75">
      <c r="A32" s="3"/>
      <c r="B32" s="3"/>
      <c r="C32" s="3"/>
      <c r="D32" s="11"/>
      <c r="E32" s="24"/>
      <c r="F32" s="11"/>
      <c r="G32" s="24"/>
      <c r="I32" s="11"/>
      <c r="K32" s="9"/>
      <c r="N32" s="18"/>
      <c r="O32" s="18"/>
      <c r="P32" s="17">
        <f t="shared" si="1"/>
        <v>0</v>
      </c>
    </row>
    <row r="33" spans="1:16" ht="12.75">
      <c r="A33" s="3"/>
      <c r="B33" s="7" t="s">
        <v>135</v>
      </c>
      <c r="C33" s="7" t="s">
        <v>136</v>
      </c>
      <c r="D33" s="11"/>
      <c r="E33" s="24"/>
      <c r="F33" s="11"/>
      <c r="G33" s="24"/>
      <c r="I33" s="11"/>
      <c r="K33" s="8"/>
      <c r="N33" s="17"/>
      <c r="O33" s="17"/>
      <c r="P33" s="17">
        <f t="shared" si="1"/>
        <v>0</v>
      </c>
    </row>
    <row r="34" spans="1:16" ht="12.75">
      <c r="A34" s="3"/>
      <c r="B34" s="3"/>
      <c r="C34" s="23" t="s">
        <v>137</v>
      </c>
      <c r="D34" s="11"/>
      <c r="E34" s="24"/>
      <c r="F34" s="11"/>
      <c r="G34" s="24"/>
      <c r="I34" s="11"/>
      <c r="K34" s="8"/>
      <c r="N34" s="17"/>
      <c r="O34" s="17"/>
      <c r="P34" s="17">
        <f t="shared" si="1"/>
        <v>0</v>
      </c>
    </row>
    <row r="35" spans="1:16" ht="12.75">
      <c r="A35" s="3"/>
      <c r="B35" s="3"/>
      <c r="C35" s="3" t="s">
        <v>138</v>
      </c>
      <c r="D35" s="11">
        <v>-5220</v>
      </c>
      <c r="E35" s="24">
        <v>-11346</v>
      </c>
      <c r="F35" s="11">
        <v>-5220</v>
      </c>
      <c r="G35" s="24">
        <v>-11346</v>
      </c>
      <c r="I35" s="11">
        <v>-25781</v>
      </c>
      <c r="J35" s="8">
        <v>-26713</v>
      </c>
      <c r="K35" s="8">
        <v>-19895</v>
      </c>
      <c r="L35" s="8">
        <f>+J35-K35</f>
        <v>-6818</v>
      </c>
      <c r="N35" s="72">
        <f>N25+N27+N29</f>
        <v>-25781</v>
      </c>
      <c r="O35" s="72">
        <f>O25+O27+O29</f>
        <v>-13992</v>
      </c>
      <c r="P35" s="72">
        <f>P25+P27+P29</f>
        <v>-11789</v>
      </c>
    </row>
    <row r="36" spans="1:16" ht="12.75">
      <c r="A36" s="3"/>
      <c r="B36" s="3"/>
      <c r="C36" s="3"/>
      <c r="D36" s="11"/>
      <c r="E36" s="24"/>
      <c r="F36" s="11"/>
      <c r="G36" s="24"/>
      <c r="I36" s="11"/>
      <c r="K36" s="9"/>
      <c r="N36" s="18"/>
      <c r="O36" s="18"/>
      <c r="P36" s="17">
        <f t="shared" si="1"/>
        <v>0</v>
      </c>
    </row>
    <row r="37" spans="1:16" ht="12.75">
      <c r="A37" s="3"/>
      <c r="B37" s="7" t="s">
        <v>139</v>
      </c>
      <c r="C37" s="7" t="s">
        <v>140</v>
      </c>
      <c r="I37" s="11">
        <v>1115</v>
      </c>
      <c r="K37" s="8">
        <f>H37</f>
        <v>0</v>
      </c>
      <c r="N37" s="17">
        <v>1115</v>
      </c>
      <c r="O37" s="17">
        <v>1101</v>
      </c>
      <c r="P37" s="17">
        <f t="shared" si="1"/>
        <v>14</v>
      </c>
    </row>
    <row r="38" spans="1:16" ht="12.75">
      <c r="A38" s="3"/>
      <c r="B38" s="7"/>
      <c r="C38" s="7" t="s">
        <v>141</v>
      </c>
      <c r="D38" s="11">
        <v>0</v>
      </c>
      <c r="E38" s="24">
        <v>0</v>
      </c>
      <c r="F38" s="11">
        <f>D38</f>
        <v>0</v>
      </c>
      <c r="G38" s="24">
        <v>0</v>
      </c>
      <c r="I38" s="11"/>
      <c r="K38" s="8"/>
      <c r="N38" s="17"/>
      <c r="O38" s="17"/>
      <c r="P38" s="17"/>
    </row>
    <row r="39" spans="1:16" ht="12.75">
      <c r="A39" s="3"/>
      <c r="B39" s="3"/>
      <c r="C39" s="3"/>
      <c r="D39" s="11"/>
      <c r="E39" s="24"/>
      <c r="F39" s="11"/>
      <c r="G39" s="24"/>
      <c r="I39" s="11"/>
      <c r="K39" s="9"/>
      <c r="N39" s="18"/>
      <c r="O39" s="18"/>
      <c r="P39" s="18"/>
    </row>
    <row r="40" spans="1:16" ht="12.75">
      <c r="A40" s="3"/>
      <c r="B40" s="3" t="s">
        <v>142</v>
      </c>
      <c r="C40" s="7" t="s">
        <v>143</v>
      </c>
      <c r="D40" s="11"/>
      <c r="E40" s="24"/>
      <c r="F40" s="11"/>
      <c r="G40" s="24"/>
      <c r="I40" s="11"/>
      <c r="K40" s="8"/>
      <c r="N40" s="17"/>
      <c r="O40" s="17"/>
      <c r="P40" s="17"/>
    </row>
    <row r="41" spans="1:16" ht="12.75">
      <c r="A41" s="3"/>
      <c r="B41" s="3"/>
      <c r="C41" s="3" t="s">
        <v>131</v>
      </c>
      <c r="D41" s="11">
        <f>+D35+D38</f>
        <v>-5220</v>
      </c>
      <c r="E41" s="11">
        <f>+E38+E35</f>
        <v>-11346</v>
      </c>
      <c r="F41" s="11">
        <f>+F38+F35</f>
        <v>-5220</v>
      </c>
      <c r="G41" s="24">
        <f>+G38+G35</f>
        <v>-11346</v>
      </c>
      <c r="I41" s="11">
        <v>-24666</v>
      </c>
      <c r="K41" s="8">
        <f>+K37+K35</f>
        <v>-19895</v>
      </c>
      <c r="N41" s="17">
        <f>+N37+N35</f>
        <v>-24666</v>
      </c>
      <c r="O41" s="17">
        <f>+O37+O35</f>
        <v>-12891</v>
      </c>
      <c r="P41" s="17">
        <f>+P37+P35</f>
        <v>-11775</v>
      </c>
    </row>
    <row r="42" spans="1:16" ht="12.75">
      <c r="A42" s="3"/>
      <c r="B42" s="3"/>
      <c r="C42" s="3"/>
      <c r="D42" s="11"/>
      <c r="E42" s="24"/>
      <c r="F42" s="11"/>
      <c r="G42" s="24"/>
      <c r="I42" s="11"/>
      <c r="K42" s="9"/>
      <c r="N42" s="18"/>
      <c r="O42" s="18"/>
      <c r="P42" s="18"/>
    </row>
    <row r="43" spans="1:16" ht="12.75">
      <c r="A43" s="3"/>
      <c r="B43" s="3" t="s">
        <v>144</v>
      </c>
      <c r="C43" s="3" t="s">
        <v>145</v>
      </c>
      <c r="D43" s="11">
        <v>-2</v>
      </c>
      <c r="E43" s="24">
        <v>0</v>
      </c>
      <c r="F43" s="11">
        <v>-2</v>
      </c>
      <c r="G43" s="24">
        <v>0</v>
      </c>
      <c r="I43" s="11">
        <v>0</v>
      </c>
      <c r="K43" s="8">
        <v>0</v>
      </c>
      <c r="N43" s="17">
        <v>0</v>
      </c>
      <c r="O43" s="17">
        <v>0</v>
      </c>
      <c r="P43" s="17">
        <v>0</v>
      </c>
    </row>
    <row r="44" spans="1:16" ht="12.75">
      <c r="A44" s="3"/>
      <c r="B44" s="3"/>
      <c r="C44" s="3"/>
      <c r="D44" s="11"/>
      <c r="E44" s="24"/>
      <c r="F44" s="11"/>
      <c r="G44" s="24"/>
      <c r="I44" s="11"/>
      <c r="K44" s="9"/>
      <c r="N44" s="18"/>
      <c r="O44" s="18"/>
      <c r="P44" s="18"/>
    </row>
    <row r="45" spans="1:16" ht="12.75">
      <c r="A45" s="3"/>
      <c r="B45" s="7" t="s">
        <v>146</v>
      </c>
      <c r="C45" s="7" t="s">
        <v>147</v>
      </c>
      <c r="D45" s="11"/>
      <c r="E45" s="24"/>
      <c r="F45" s="11"/>
      <c r="G45" s="24"/>
      <c r="I45" s="11"/>
      <c r="K45" s="8"/>
      <c r="N45" s="17"/>
      <c r="O45" s="17"/>
      <c r="P45" s="17"/>
    </row>
    <row r="46" spans="1:16" ht="12.75">
      <c r="A46" s="3"/>
      <c r="B46" s="3"/>
      <c r="C46" s="7" t="s">
        <v>148</v>
      </c>
      <c r="D46" s="11">
        <f>SUM(D41:D44)</f>
        <v>-5222</v>
      </c>
      <c r="E46" s="11">
        <f>SUM(E41:E44)</f>
        <v>-11346</v>
      </c>
      <c r="F46" s="11">
        <f>SUM(F41:F44)</f>
        <v>-5222</v>
      </c>
      <c r="G46" s="24">
        <f>SUM(G41:G44)</f>
        <v>-11346</v>
      </c>
      <c r="I46" s="11">
        <v>-24666</v>
      </c>
      <c r="K46" s="8">
        <f>SUM(K41:K44)</f>
        <v>-19895</v>
      </c>
      <c r="N46" s="17">
        <f>SUM(N41:N44)</f>
        <v>-24666</v>
      </c>
      <c r="O46" s="17">
        <f>SUM(O41:O44)</f>
        <v>-12891</v>
      </c>
      <c r="P46" s="17">
        <f>SUM(P41:P44)</f>
        <v>-11775</v>
      </c>
    </row>
    <row r="47" spans="1:16" ht="12.75">
      <c r="A47" s="3"/>
      <c r="B47" s="3"/>
      <c r="C47" s="3"/>
      <c r="D47" s="11"/>
      <c r="E47" s="24"/>
      <c r="F47" s="11"/>
      <c r="G47" s="24"/>
      <c r="I47" s="11"/>
      <c r="K47" s="9"/>
      <c r="N47" s="18"/>
      <c r="O47" s="18"/>
      <c r="P47" s="18"/>
    </row>
    <row r="48" spans="1:16" ht="12.75">
      <c r="A48" s="3"/>
      <c r="B48" s="3"/>
      <c r="C48" s="7" t="s">
        <v>149</v>
      </c>
      <c r="D48" s="11">
        <v>0</v>
      </c>
      <c r="E48" s="24">
        <v>0</v>
      </c>
      <c r="F48" s="11">
        <f>D48</f>
        <v>0</v>
      </c>
      <c r="G48" s="24">
        <v>0</v>
      </c>
      <c r="I48" s="11">
        <v>0</v>
      </c>
      <c r="K48" s="8">
        <f>H48</f>
        <v>0</v>
      </c>
      <c r="N48" s="17">
        <v>0</v>
      </c>
      <c r="O48" s="17">
        <v>0</v>
      </c>
      <c r="P48" s="17">
        <v>0</v>
      </c>
    </row>
    <row r="49" spans="1:16" ht="12.75">
      <c r="A49" s="3"/>
      <c r="B49" s="3"/>
      <c r="C49" s="3"/>
      <c r="D49" s="11"/>
      <c r="E49" s="24"/>
      <c r="F49" s="11"/>
      <c r="G49" s="24"/>
      <c r="I49" s="11"/>
      <c r="K49" s="9"/>
      <c r="N49" s="18"/>
      <c r="O49" s="18"/>
      <c r="P49" s="18"/>
    </row>
    <row r="50" spans="1:16" ht="12.75">
      <c r="A50" s="3"/>
      <c r="B50" s="3" t="s">
        <v>150</v>
      </c>
      <c r="C50" s="73" t="s">
        <v>151</v>
      </c>
      <c r="D50" s="74">
        <v>0</v>
      </c>
      <c r="E50" s="74">
        <v>0</v>
      </c>
      <c r="F50" s="74">
        <v>0</v>
      </c>
      <c r="G50" s="74">
        <v>0</v>
      </c>
      <c r="I50" s="11"/>
      <c r="K50" s="8"/>
      <c r="N50" s="17"/>
      <c r="O50" s="17"/>
      <c r="P50" s="17"/>
    </row>
    <row r="51" spans="1:16" ht="12.75">
      <c r="A51" s="3"/>
      <c r="B51" s="3"/>
      <c r="C51" s="3"/>
      <c r="D51" s="11"/>
      <c r="E51" s="24"/>
      <c r="F51" s="11"/>
      <c r="G51" s="24"/>
      <c r="I51" s="11"/>
      <c r="K51" s="8"/>
      <c r="N51" s="17"/>
      <c r="O51" s="17"/>
      <c r="P51" s="17"/>
    </row>
    <row r="52" spans="1:16" ht="12.75">
      <c r="A52" s="3"/>
      <c r="B52" s="3" t="s">
        <v>152</v>
      </c>
      <c r="C52" s="3" t="s">
        <v>153</v>
      </c>
      <c r="D52" s="11"/>
      <c r="E52" s="24"/>
      <c r="F52" s="11"/>
      <c r="G52" s="24"/>
      <c r="I52" s="11"/>
      <c r="K52" s="8"/>
      <c r="N52" s="17"/>
      <c r="O52" s="17"/>
      <c r="P52" s="17"/>
    </row>
    <row r="53" spans="1:16" ht="12.75">
      <c r="A53" s="3"/>
      <c r="B53" s="3"/>
      <c r="C53" s="3" t="s">
        <v>154</v>
      </c>
      <c r="D53" s="11">
        <f>SUM(D45:D49)</f>
        <v>-5222</v>
      </c>
      <c r="E53" s="11">
        <f>SUM(E45:E49)</f>
        <v>-11346</v>
      </c>
      <c r="F53" s="11">
        <f>SUM(F45:F49)</f>
        <v>-5222</v>
      </c>
      <c r="G53" s="24">
        <f>SUM(G46:G49)</f>
        <v>-11346</v>
      </c>
      <c r="I53" s="11">
        <v>-24666</v>
      </c>
      <c r="K53" s="8">
        <f>SUM(K45:K49)</f>
        <v>-19895</v>
      </c>
      <c r="N53" s="17">
        <f>SUM(N46:N49)</f>
        <v>-24666</v>
      </c>
      <c r="O53" s="17">
        <f>SUM(O46:O49)</f>
        <v>-12891</v>
      </c>
      <c r="P53" s="17">
        <f>SUM(P46:P49)</f>
        <v>-11775</v>
      </c>
    </row>
    <row r="54" spans="1:16" ht="12.75">
      <c r="A54" s="3"/>
      <c r="B54" s="3"/>
      <c r="C54" s="3"/>
      <c r="D54" s="11"/>
      <c r="E54" s="24"/>
      <c r="F54" s="11"/>
      <c r="G54" s="24"/>
      <c r="I54" s="11"/>
      <c r="K54" s="9"/>
      <c r="N54" s="18"/>
      <c r="O54" s="18"/>
      <c r="P54" s="18"/>
    </row>
    <row r="55" spans="1:16" ht="12.75">
      <c r="A55" s="3"/>
      <c r="B55" s="3" t="s">
        <v>155</v>
      </c>
      <c r="C55" s="7" t="s">
        <v>156</v>
      </c>
      <c r="D55" s="11">
        <v>0</v>
      </c>
      <c r="E55" s="24">
        <v>0</v>
      </c>
      <c r="F55" s="11">
        <f>D55</f>
        <v>0</v>
      </c>
      <c r="G55" s="24">
        <v>0</v>
      </c>
      <c r="I55" s="11">
        <v>0</v>
      </c>
      <c r="K55" s="8">
        <f>H55</f>
        <v>0</v>
      </c>
      <c r="N55" s="17">
        <v>0</v>
      </c>
      <c r="O55" s="17">
        <v>0</v>
      </c>
      <c r="P55" s="17">
        <v>0</v>
      </c>
    </row>
    <row r="56" spans="1:16" ht="12.75">
      <c r="A56" s="3"/>
      <c r="B56" s="3"/>
      <c r="C56" s="3"/>
      <c r="D56" s="11"/>
      <c r="E56" s="24"/>
      <c r="F56" s="11"/>
      <c r="G56" s="24"/>
      <c r="I56" s="11"/>
      <c r="K56" s="9"/>
      <c r="N56" s="18"/>
      <c r="O56" s="18"/>
      <c r="P56" s="18"/>
    </row>
    <row r="57" spans="1:16" ht="12.75">
      <c r="A57" s="3"/>
      <c r="B57" s="3"/>
      <c r="C57" s="7" t="s">
        <v>149</v>
      </c>
      <c r="D57" s="11">
        <v>0</v>
      </c>
      <c r="E57" s="24">
        <v>0</v>
      </c>
      <c r="F57" s="11">
        <f>D57</f>
        <v>0</v>
      </c>
      <c r="G57" s="24">
        <v>0</v>
      </c>
      <c r="I57" s="11">
        <v>0</v>
      </c>
      <c r="K57" s="8">
        <f>H57</f>
        <v>0</v>
      </c>
      <c r="N57" s="17">
        <v>0</v>
      </c>
      <c r="O57" s="17">
        <v>0</v>
      </c>
      <c r="P57" s="17">
        <v>0</v>
      </c>
    </row>
    <row r="58" spans="1:16" ht="12.75">
      <c r="A58" s="3"/>
      <c r="B58" s="3"/>
      <c r="C58" s="3"/>
      <c r="D58" s="11"/>
      <c r="E58" s="24"/>
      <c r="F58" s="11"/>
      <c r="G58" s="24"/>
      <c r="I58" s="11"/>
      <c r="K58" s="9"/>
      <c r="N58" s="18"/>
      <c r="O58" s="18"/>
      <c r="P58" s="18"/>
    </row>
    <row r="59" spans="1:16" ht="12.75">
      <c r="A59" s="3"/>
      <c r="B59" s="3"/>
      <c r="C59" s="7" t="s">
        <v>157</v>
      </c>
      <c r="D59" s="11"/>
      <c r="E59" s="24"/>
      <c r="F59" s="11"/>
      <c r="G59" s="24"/>
      <c r="I59" s="11"/>
      <c r="K59" s="8"/>
      <c r="N59" s="17"/>
      <c r="O59" s="17"/>
      <c r="P59" s="17"/>
    </row>
    <row r="60" spans="1:16" ht="12.75">
      <c r="A60" s="3"/>
      <c r="B60" s="3"/>
      <c r="C60" s="3" t="s">
        <v>158</v>
      </c>
      <c r="D60" s="11">
        <v>0</v>
      </c>
      <c r="E60" s="24">
        <v>0</v>
      </c>
      <c r="F60" s="11">
        <v>0</v>
      </c>
      <c r="G60" s="24">
        <v>0</v>
      </c>
      <c r="I60" s="11">
        <v>0</v>
      </c>
      <c r="K60" s="8">
        <v>0</v>
      </c>
      <c r="N60" s="17">
        <v>0</v>
      </c>
      <c r="O60" s="17">
        <v>0</v>
      </c>
      <c r="P60" s="17">
        <v>0</v>
      </c>
    </row>
    <row r="61" spans="1:16" ht="12.75">
      <c r="A61" s="3"/>
      <c r="B61" s="3"/>
      <c r="C61" s="3"/>
      <c r="D61" s="11"/>
      <c r="E61" s="24"/>
      <c r="F61" s="11"/>
      <c r="G61" s="24"/>
      <c r="I61" s="11"/>
      <c r="K61" s="9"/>
      <c r="N61" s="18"/>
      <c r="O61" s="18"/>
      <c r="P61" s="18"/>
    </row>
    <row r="62" spans="1:16" ht="12.75">
      <c r="A62" s="3"/>
      <c r="B62" s="3" t="s">
        <v>159</v>
      </c>
      <c r="C62" s="3" t="s">
        <v>160</v>
      </c>
      <c r="D62" s="11"/>
      <c r="E62" s="24"/>
      <c r="F62" s="11"/>
      <c r="G62" s="24"/>
      <c r="I62" s="11"/>
      <c r="K62" s="8"/>
      <c r="N62" s="17"/>
      <c r="O62" s="17"/>
      <c r="P62" s="17"/>
    </row>
    <row r="63" spans="1:16" ht="12.75">
      <c r="A63" s="3"/>
      <c r="B63" s="3"/>
      <c r="C63" s="23" t="s">
        <v>161</v>
      </c>
      <c r="D63" s="11">
        <f>SUM(D52:D60)</f>
        <v>-5222</v>
      </c>
      <c r="E63" s="11">
        <f>SUM(E52:E60)</f>
        <v>-11346</v>
      </c>
      <c r="F63" s="11">
        <f>SUM(F52:F60)</f>
        <v>-5222</v>
      </c>
      <c r="G63" s="24">
        <f>SUM(G52:G61)</f>
        <v>-11346</v>
      </c>
      <c r="I63" s="11">
        <v>-24666</v>
      </c>
      <c r="K63" s="8">
        <f>SUM(K52:K60)</f>
        <v>-19895</v>
      </c>
      <c r="N63" s="17">
        <f>SUM(N52:N61)</f>
        <v>-24666</v>
      </c>
      <c r="O63" s="17">
        <f>SUM(O52:O61)</f>
        <v>-12891</v>
      </c>
      <c r="P63" s="17">
        <f>SUM(P52:P61)</f>
        <v>-11775</v>
      </c>
    </row>
    <row r="64" spans="1:16" ht="12.75">
      <c r="A64" s="3"/>
      <c r="B64" s="3"/>
      <c r="C64" s="3"/>
      <c r="D64" s="11"/>
      <c r="E64" s="24"/>
      <c r="F64" s="11"/>
      <c r="G64" s="24"/>
      <c r="I64" s="11"/>
      <c r="K64" s="9"/>
      <c r="N64" s="18"/>
      <c r="O64" s="18"/>
      <c r="P64" s="18"/>
    </row>
    <row r="65" spans="1:16" ht="12.75">
      <c r="A65" s="3">
        <v>3</v>
      </c>
      <c r="B65" s="3"/>
      <c r="C65" s="7" t="s">
        <v>162</v>
      </c>
      <c r="D65" s="11"/>
      <c r="E65" s="24"/>
      <c r="F65" s="11"/>
      <c r="G65" s="24"/>
      <c r="I65" s="11"/>
      <c r="K65" s="8"/>
      <c r="N65" s="17"/>
      <c r="O65" s="17"/>
      <c r="P65" s="17"/>
    </row>
    <row r="66" spans="1:16" ht="12.75">
      <c r="A66" s="3"/>
      <c r="B66" s="3"/>
      <c r="C66" s="25" t="s">
        <v>163</v>
      </c>
      <c r="D66" s="11"/>
      <c r="E66" s="24"/>
      <c r="F66" s="11"/>
      <c r="G66" s="24"/>
      <c r="I66" s="11"/>
      <c r="K66" s="9"/>
      <c r="N66" s="18"/>
      <c r="O66" s="18"/>
      <c r="P66" s="18"/>
    </row>
    <row r="67" spans="1:16" ht="12.75">
      <c r="A67" s="3"/>
      <c r="B67" s="3"/>
      <c r="C67" s="25" t="s">
        <v>164</v>
      </c>
      <c r="D67" s="11"/>
      <c r="E67" s="24"/>
      <c r="F67" s="11"/>
      <c r="G67" s="24"/>
      <c r="I67" s="11"/>
      <c r="K67" s="8"/>
      <c r="N67" s="17"/>
      <c r="O67" s="17"/>
      <c r="P67" s="17"/>
    </row>
    <row r="68" spans="1:16" ht="12.75">
      <c r="A68" s="3"/>
      <c r="B68" s="3"/>
      <c r="C68" s="25"/>
      <c r="D68" s="11"/>
      <c r="E68" s="24"/>
      <c r="F68" s="11"/>
      <c r="G68" s="24"/>
      <c r="I68" s="11"/>
      <c r="K68" s="8"/>
      <c r="N68" s="17"/>
      <c r="O68" s="17"/>
      <c r="P68" s="17"/>
    </row>
    <row r="69" spans="1:16" ht="12.75">
      <c r="A69" s="3"/>
      <c r="B69" s="3" t="s">
        <v>122</v>
      </c>
      <c r="C69" s="7" t="s">
        <v>165</v>
      </c>
      <c r="D69" s="11"/>
      <c r="E69" s="24"/>
      <c r="F69" s="11"/>
      <c r="G69" s="24"/>
      <c r="I69" s="11"/>
      <c r="K69" s="8"/>
      <c r="N69" s="17"/>
      <c r="O69" s="17"/>
      <c r="P69" s="17"/>
    </row>
    <row r="70" spans="1:16" ht="12.75">
      <c r="A70" s="3"/>
      <c r="B70" s="3"/>
      <c r="C70" s="23" t="s">
        <v>166</v>
      </c>
      <c r="D70" s="11">
        <f>(+D53/19950)/0.01</f>
        <v>-26.17543859649123</v>
      </c>
      <c r="E70" s="11">
        <f>(+E53/19950)/0.01</f>
        <v>-56.87218045112782</v>
      </c>
      <c r="F70" s="11">
        <f>(+F53/19950)/0.01</f>
        <v>-26.17543859649123</v>
      </c>
      <c r="G70" s="11">
        <f>(+G53/19950)/0.01</f>
        <v>-56.87218045112782</v>
      </c>
      <c r="I70" s="11">
        <v>-123.6390977443609</v>
      </c>
      <c r="K70" s="8">
        <f>(+K53/19950)/0.01</f>
        <v>-99.72431077694236</v>
      </c>
      <c r="N70" s="10">
        <f>(+N53/19950)/0.01</f>
        <v>-123.6390977443609</v>
      </c>
      <c r="O70" s="10">
        <f>(+O53/19950)/0.01</f>
        <v>-64.61654135338345</v>
      </c>
      <c r="P70" s="10">
        <f>(+P53/19950)/0.01</f>
        <v>-59.02255639097744</v>
      </c>
    </row>
    <row r="71" spans="1:16" ht="12.75">
      <c r="A71" s="3"/>
      <c r="B71" s="3"/>
      <c r="C71" s="3"/>
      <c r="D71" s="11"/>
      <c r="E71" s="24"/>
      <c r="F71" s="11"/>
      <c r="G71" s="24"/>
      <c r="I71" s="11"/>
      <c r="K71" s="9"/>
      <c r="N71" s="18"/>
      <c r="O71" s="18"/>
      <c r="P71" s="18"/>
    </row>
    <row r="72" spans="1:16" ht="12.75">
      <c r="A72" s="3"/>
      <c r="B72" s="3" t="s">
        <v>124</v>
      </c>
      <c r="C72" s="23" t="s">
        <v>167</v>
      </c>
      <c r="I72" s="45" t="s">
        <v>28</v>
      </c>
      <c r="K72" s="46" t="s">
        <v>28</v>
      </c>
      <c r="N72" s="47" t="s">
        <v>28</v>
      </c>
      <c r="O72" s="47" t="s">
        <v>28</v>
      </c>
      <c r="P72" s="47" t="s">
        <v>28</v>
      </c>
    </row>
    <row r="73" spans="1:16" ht="12.75">
      <c r="A73" s="3"/>
      <c r="B73" s="3"/>
      <c r="C73" s="3" t="s">
        <v>168</v>
      </c>
      <c r="D73" s="45" t="s">
        <v>28</v>
      </c>
      <c r="E73" s="45" t="s">
        <v>28</v>
      </c>
      <c r="F73" s="45" t="s">
        <v>28</v>
      </c>
      <c r="G73" s="45" t="s">
        <v>28</v>
      </c>
      <c r="I73" s="11"/>
      <c r="K73" s="9"/>
      <c r="N73" s="48"/>
      <c r="O73" s="48"/>
      <c r="P73" s="48"/>
    </row>
    <row r="74" spans="4:16" ht="12.75">
      <c r="D74" s="2"/>
      <c r="E74" s="2"/>
      <c r="F74" s="2"/>
      <c r="G74" s="2"/>
      <c r="I74" s="11"/>
      <c r="K74" s="2"/>
      <c r="N74" s="2"/>
      <c r="O74" s="2"/>
      <c r="P74" s="2"/>
    </row>
    <row r="75" spans="4:16" ht="12.75">
      <c r="D75" s="2"/>
      <c r="E75" s="2"/>
      <c r="F75" s="2"/>
      <c r="G75" s="2"/>
      <c r="I75" s="11"/>
      <c r="K75" s="2"/>
      <c r="N75" s="2"/>
      <c r="O75" s="2"/>
      <c r="P75" s="2"/>
    </row>
    <row r="76" spans="4:16" ht="12.75">
      <c r="D76" s="2"/>
      <c r="E76" s="2"/>
      <c r="F76" s="2"/>
      <c r="G76" s="2"/>
      <c r="I76" s="11"/>
      <c r="K76" s="2"/>
      <c r="N76" s="2"/>
      <c r="O76" s="2"/>
      <c r="P76" s="2"/>
    </row>
    <row r="77" spans="4:16" ht="12.75">
      <c r="D77" s="2"/>
      <c r="E77" s="2"/>
      <c r="F77" s="2"/>
      <c r="G77" s="2"/>
      <c r="I77" s="11"/>
      <c r="K77" s="2"/>
      <c r="N77" s="2"/>
      <c r="O77" s="2"/>
      <c r="P77" s="2"/>
    </row>
    <row r="78" spans="4:16" ht="12.75">
      <c r="D78" s="2"/>
      <c r="E78" s="2"/>
      <c r="F78" s="2"/>
      <c r="G78" s="2"/>
      <c r="I78" s="2"/>
      <c r="K78" s="2"/>
      <c r="N78" s="2"/>
      <c r="O78" s="2"/>
      <c r="P78" s="2"/>
    </row>
    <row r="79" spans="4:16" ht="12.75">
      <c r="D79" s="2"/>
      <c r="E79" s="2"/>
      <c r="F79" s="2"/>
      <c r="G79" s="2"/>
      <c r="I79" s="2"/>
      <c r="K79" s="2"/>
      <c r="N79" s="2"/>
      <c r="O79" s="2"/>
      <c r="P79" s="2"/>
    </row>
    <row r="80" spans="4:16" ht="12.75">
      <c r="D80" s="2"/>
      <c r="E80" s="2"/>
      <c r="F80" s="2"/>
      <c r="G80" s="2"/>
      <c r="I80" s="2"/>
      <c r="K80" s="2"/>
      <c r="N80" s="2"/>
      <c r="O80" s="2"/>
      <c r="P80" s="2"/>
    </row>
    <row r="81" spans="4:16" ht="12.75">
      <c r="D81" s="2"/>
      <c r="E81" s="2"/>
      <c r="F81" s="2"/>
      <c r="G81" s="2"/>
      <c r="I81" s="2"/>
      <c r="K81" s="2"/>
      <c r="N81" s="2"/>
      <c r="O81" s="2"/>
      <c r="P81" s="2"/>
    </row>
    <row r="82" spans="4:16" ht="12.75">
      <c r="D82" s="2"/>
      <c r="E82" s="2"/>
      <c r="F82" s="2"/>
      <c r="G82" s="2"/>
      <c r="I82" s="2"/>
      <c r="K82" s="2"/>
      <c r="N82" s="2"/>
      <c r="O82" s="2"/>
      <c r="P82" s="2"/>
    </row>
    <row r="83" spans="4:16" ht="12.75">
      <c r="D83" s="2"/>
      <c r="E83" s="2"/>
      <c r="F83" s="2"/>
      <c r="G83" s="2"/>
      <c r="K83" s="2"/>
      <c r="N83" s="2"/>
      <c r="O83" s="2"/>
      <c r="P83" s="2"/>
    </row>
    <row r="84" spans="4:16" ht="12.75">
      <c r="D84" s="2"/>
      <c r="E84" s="2"/>
      <c r="F84" s="2"/>
      <c r="G84" s="2"/>
      <c r="K84" s="2"/>
      <c r="N84" s="2"/>
      <c r="O84" s="2"/>
      <c r="P84" s="2"/>
    </row>
    <row r="85" spans="4:16" ht="12.75">
      <c r="D85" s="2"/>
      <c r="E85" s="2"/>
      <c r="F85" s="2"/>
      <c r="G85" s="2"/>
      <c r="K85" s="2"/>
      <c r="N85" s="2"/>
      <c r="O85" s="2"/>
      <c r="P85" s="2"/>
    </row>
    <row r="86" spans="4:16" ht="12.75">
      <c r="D86" s="2"/>
      <c r="E86" s="2"/>
      <c r="F86" s="2"/>
      <c r="G86" s="2"/>
      <c r="K86" s="2"/>
      <c r="N86" s="2"/>
      <c r="O86" s="2"/>
      <c r="P86" s="2"/>
    </row>
    <row r="87" spans="4:16" ht="12.75">
      <c r="D87" s="2"/>
      <c r="E87" s="2"/>
      <c r="F87" s="2"/>
      <c r="G87" s="2"/>
      <c r="K87" s="2"/>
      <c r="N87" s="2"/>
      <c r="O87" s="2"/>
      <c r="P87" s="2"/>
    </row>
    <row r="88" spans="4:16" ht="12.75">
      <c r="D88" s="2"/>
      <c r="E88" s="2"/>
      <c r="F88" s="2"/>
      <c r="G88" s="2"/>
      <c r="K88" s="2"/>
      <c r="N88" s="2"/>
      <c r="O88" s="2"/>
      <c r="P88" s="2"/>
    </row>
    <row r="89" spans="4:16" ht="12.75">
      <c r="D89" s="2"/>
      <c r="E89" s="2"/>
      <c r="F89" s="2"/>
      <c r="G89" s="2"/>
      <c r="K89" s="2"/>
      <c r="N89" s="2"/>
      <c r="O89" s="2"/>
      <c r="P89" s="2"/>
    </row>
    <row r="90" spans="4:16" ht="12.75">
      <c r="D90" s="2"/>
      <c r="E90" s="2"/>
      <c r="F90" s="2"/>
      <c r="G90" s="2"/>
      <c r="K90" s="2"/>
      <c r="N90" s="2"/>
      <c r="O90" s="2"/>
      <c r="P90" s="2"/>
    </row>
    <row r="91" spans="4:16" ht="12.75">
      <c r="D91" s="2"/>
      <c r="E91" s="2"/>
      <c r="F91" s="2"/>
      <c r="G91" s="2"/>
      <c r="K91" s="2"/>
      <c r="N91" s="2"/>
      <c r="O91" s="2"/>
      <c r="P91" s="2"/>
    </row>
    <row r="92" spans="4:16" ht="12.75">
      <c r="D92" s="2"/>
      <c r="E92" s="2"/>
      <c r="F92" s="2"/>
      <c r="G92" s="2"/>
      <c r="K92" s="2"/>
      <c r="N92" s="2"/>
      <c r="O92" s="2"/>
      <c r="P92" s="2"/>
    </row>
    <row r="93" spans="4:16" ht="12.75">
      <c r="D93" s="2"/>
      <c r="E93" s="2"/>
      <c r="F93" s="2"/>
      <c r="G93" s="2"/>
      <c r="K93" s="2"/>
      <c r="N93" s="2"/>
      <c r="O93" s="2"/>
      <c r="P93" s="2"/>
    </row>
    <row r="94" spans="4:16" ht="12.75">
      <c r="D94" s="2"/>
      <c r="E94" s="2"/>
      <c r="F94" s="2"/>
      <c r="G94" s="2"/>
      <c r="K94" s="2"/>
      <c r="N94" s="2"/>
      <c r="O94" s="2"/>
      <c r="P94" s="2"/>
    </row>
    <row r="95" spans="4:16" ht="12.75">
      <c r="D95" s="2"/>
      <c r="E95" s="2"/>
      <c r="F95" s="2"/>
      <c r="G95" s="2"/>
      <c r="K95" s="2"/>
      <c r="N95" s="2"/>
      <c r="O95" s="2"/>
      <c r="P95" s="2"/>
    </row>
    <row r="96" spans="4:16" ht="12.75">
      <c r="D96" s="2"/>
      <c r="E96" s="2"/>
      <c r="F96" s="2"/>
      <c r="G96" s="2"/>
      <c r="K96" s="2"/>
      <c r="N96" s="2"/>
      <c r="O96" s="2"/>
      <c r="P96" s="2"/>
    </row>
    <row r="97" spans="4:16" ht="12.75">
      <c r="D97" s="2"/>
      <c r="E97" s="2"/>
      <c r="F97" s="2"/>
      <c r="G97" s="2"/>
      <c r="K97" s="2"/>
      <c r="N97" s="2"/>
      <c r="O97" s="2"/>
      <c r="P97" s="2"/>
    </row>
    <row r="98" spans="4:16" ht="12.75">
      <c r="D98" s="2"/>
      <c r="E98" s="2"/>
      <c r="F98" s="2"/>
      <c r="G98" s="2"/>
      <c r="K98" s="2"/>
      <c r="N98" s="2"/>
      <c r="O98" s="2"/>
      <c r="P98" s="2"/>
    </row>
    <row r="99" spans="4:16" ht="12.75">
      <c r="D99" s="2"/>
      <c r="E99" s="2"/>
      <c r="F99" s="2"/>
      <c r="G99" s="2"/>
      <c r="K99" s="2"/>
      <c r="N99" s="2"/>
      <c r="O99" s="2"/>
      <c r="P99" s="2"/>
    </row>
    <row r="100" spans="4:16" ht="12.75">
      <c r="D100" s="2"/>
      <c r="E100" s="2"/>
      <c r="F100" s="2"/>
      <c r="G100" s="2"/>
      <c r="K100" s="2"/>
      <c r="N100" s="2"/>
      <c r="O100" s="2"/>
      <c r="P100" s="2"/>
    </row>
    <row r="101" spans="4:16" ht="12.75">
      <c r="D101" s="2"/>
      <c r="E101" s="2"/>
      <c r="F101" s="2"/>
      <c r="G101" s="2"/>
      <c r="K101" s="2"/>
      <c r="N101" s="2"/>
      <c r="O101" s="2"/>
      <c r="P101" s="2"/>
    </row>
    <row r="102" spans="4:16" ht="12.75">
      <c r="D102" s="2"/>
      <c r="E102" s="2"/>
      <c r="F102" s="2"/>
      <c r="G102" s="2"/>
      <c r="K102" s="2"/>
      <c r="N102" s="2"/>
      <c r="O102" s="2"/>
      <c r="P102" s="2"/>
    </row>
    <row r="103" spans="4:16" ht="12.75">
      <c r="D103" s="2"/>
      <c r="E103" s="2"/>
      <c r="F103" s="2"/>
      <c r="G103" s="2"/>
      <c r="K103" s="2"/>
      <c r="N103" s="2"/>
      <c r="O103" s="2"/>
      <c r="P103" s="2"/>
    </row>
    <row r="104" spans="4:16" ht="12.75">
      <c r="D104" s="2"/>
      <c r="E104" s="2"/>
      <c r="F104" s="2"/>
      <c r="G104" s="2"/>
      <c r="K104" s="2"/>
      <c r="N104" s="2"/>
      <c r="O104" s="2"/>
      <c r="P104" s="2"/>
    </row>
    <row r="105" spans="4:16" ht="12.75">
      <c r="D105" s="2"/>
      <c r="E105" s="2"/>
      <c r="F105" s="2"/>
      <c r="G105" s="2"/>
      <c r="K105" s="2"/>
      <c r="N105" s="2"/>
      <c r="O105" s="2"/>
      <c r="P105" s="2"/>
    </row>
    <row r="106" spans="4:16" ht="12.75">
      <c r="D106" s="2"/>
      <c r="E106" s="2"/>
      <c r="F106" s="2"/>
      <c r="G106" s="2"/>
      <c r="K106" s="2"/>
      <c r="N106" s="2"/>
      <c r="O106" s="2"/>
      <c r="P106" s="2"/>
    </row>
    <row r="107" spans="4:16" ht="12.75">
      <c r="D107" s="2"/>
      <c r="E107" s="2"/>
      <c r="F107" s="2"/>
      <c r="G107" s="2"/>
      <c r="K107" s="2"/>
      <c r="N107" s="2"/>
      <c r="O107" s="2"/>
      <c r="P107" s="2"/>
    </row>
    <row r="108" spans="4:16" ht="12.75">
      <c r="D108" s="2"/>
      <c r="E108" s="2"/>
      <c r="F108" s="2"/>
      <c r="G108" s="2"/>
      <c r="K108" s="2"/>
      <c r="N108" s="2"/>
      <c r="O108" s="2"/>
      <c r="P108" s="2"/>
    </row>
    <row r="109" spans="4:16" ht="12.75">
      <c r="D109" s="2"/>
      <c r="E109" s="2"/>
      <c r="F109" s="2"/>
      <c r="G109" s="2"/>
      <c r="K109" s="2"/>
      <c r="N109" s="2"/>
      <c r="O109" s="2"/>
      <c r="P109" s="2"/>
    </row>
    <row r="110" spans="4:16" ht="12.75">
      <c r="D110" s="2"/>
      <c r="E110" s="2"/>
      <c r="F110" s="2"/>
      <c r="G110" s="2"/>
      <c r="K110" s="2"/>
      <c r="N110" s="2"/>
      <c r="O110" s="2"/>
      <c r="P110" s="2"/>
    </row>
    <row r="111" spans="4:16" ht="12.75">
      <c r="D111" s="2"/>
      <c r="E111" s="2"/>
      <c r="F111" s="2"/>
      <c r="G111" s="2"/>
      <c r="K111" s="2"/>
      <c r="N111" s="2"/>
      <c r="O111" s="2"/>
      <c r="P111" s="2"/>
    </row>
    <row r="112" spans="4:16" ht="12.75">
      <c r="D112" s="2"/>
      <c r="E112" s="2"/>
      <c r="F112" s="2"/>
      <c r="G112" s="2"/>
      <c r="K112" s="2"/>
      <c r="N112" s="2"/>
      <c r="O112" s="2"/>
      <c r="P112" s="2"/>
    </row>
    <row r="113" spans="4:16" ht="12.75">
      <c r="D113" s="2"/>
      <c r="E113" s="2"/>
      <c r="F113" s="2"/>
      <c r="G113" s="2"/>
      <c r="K113" s="2"/>
      <c r="N113" s="2"/>
      <c r="O113" s="2"/>
      <c r="P113" s="2"/>
    </row>
    <row r="114" spans="4:16" ht="12.75">
      <c r="D114" s="2"/>
      <c r="E114" s="2"/>
      <c r="F114" s="2"/>
      <c r="G114" s="2"/>
      <c r="K114" s="2"/>
      <c r="N114" s="2"/>
      <c r="O114" s="2"/>
      <c r="P114" s="2"/>
    </row>
    <row r="115" spans="4:16" ht="12.75">
      <c r="D115" s="2"/>
      <c r="E115" s="2"/>
      <c r="F115" s="2"/>
      <c r="G115" s="2"/>
      <c r="K115" s="2"/>
      <c r="N115" s="2"/>
      <c r="O115" s="2"/>
      <c r="P115" s="2"/>
    </row>
    <row r="116" spans="4:16" ht="12.75">
      <c r="D116" s="2"/>
      <c r="E116" s="2"/>
      <c r="F116" s="2"/>
      <c r="G116" s="2"/>
      <c r="K116" s="2"/>
      <c r="N116" s="2"/>
      <c r="O116" s="2"/>
      <c r="P116" s="2"/>
    </row>
    <row r="117" spans="4:16" ht="12.75">
      <c r="D117" s="2"/>
      <c r="E117" s="2"/>
      <c r="F117" s="2"/>
      <c r="G117" s="2"/>
      <c r="K117" s="2"/>
      <c r="N117" s="2"/>
      <c r="O117" s="2"/>
      <c r="P117" s="2"/>
    </row>
    <row r="118" spans="4:16" ht="12.75">
      <c r="D118" s="2"/>
      <c r="E118" s="2"/>
      <c r="F118" s="2"/>
      <c r="G118" s="2"/>
      <c r="K118" s="2"/>
      <c r="N118" s="2"/>
      <c r="O118" s="2"/>
      <c r="P118" s="2"/>
    </row>
    <row r="119" spans="4:16" ht="12.75">
      <c r="D119" s="2"/>
      <c r="E119" s="2"/>
      <c r="F119" s="2"/>
      <c r="G119" s="2"/>
      <c r="K119" s="2"/>
      <c r="N119" s="2"/>
      <c r="O119" s="2"/>
      <c r="P119" s="2"/>
    </row>
    <row r="120" spans="4:16" ht="12.75">
      <c r="D120" s="2"/>
      <c r="E120" s="2"/>
      <c r="F120" s="2"/>
      <c r="G120" s="2"/>
      <c r="K120" s="2"/>
      <c r="N120" s="2"/>
      <c r="O120" s="2"/>
      <c r="P120" s="2"/>
    </row>
    <row r="121" spans="4:16" ht="12.75">
      <c r="D121" s="2"/>
      <c r="E121" s="2"/>
      <c r="F121" s="2"/>
      <c r="G121" s="2"/>
      <c r="K121" s="2"/>
      <c r="N121" s="2"/>
      <c r="O121" s="2"/>
      <c r="P121" s="2"/>
    </row>
    <row r="122" spans="4:16" ht="12.75">
      <c r="D122" s="2"/>
      <c r="E122" s="2"/>
      <c r="F122" s="2"/>
      <c r="G122" s="2"/>
      <c r="K122" s="2"/>
      <c r="N122" s="2"/>
      <c r="O122" s="2"/>
      <c r="P122" s="2"/>
    </row>
    <row r="123" spans="4:16" ht="12.75">
      <c r="D123" s="2"/>
      <c r="E123" s="2"/>
      <c r="F123" s="2"/>
      <c r="G123" s="2"/>
      <c r="K123" s="2"/>
      <c r="N123" s="2"/>
      <c r="O123" s="2"/>
      <c r="P123" s="2"/>
    </row>
    <row r="124" spans="4:16" ht="12.75">
      <c r="D124" s="2"/>
      <c r="E124" s="2"/>
      <c r="F124" s="2"/>
      <c r="G124" s="2"/>
      <c r="K124" s="2"/>
      <c r="N124" s="2"/>
      <c r="O124" s="2"/>
      <c r="P124" s="2"/>
    </row>
    <row r="125" spans="4:16" ht="12.75">
      <c r="D125" s="2"/>
      <c r="E125" s="2"/>
      <c r="F125" s="2"/>
      <c r="G125" s="2"/>
      <c r="K125" s="2"/>
      <c r="N125" s="2"/>
      <c r="O125" s="2"/>
      <c r="P125" s="2"/>
    </row>
    <row r="126" spans="4:16" ht="12.75">
      <c r="D126" s="2"/>
      <c r="E126" s="2"/>
      <c r="F126" s="2"/>
      <c r="G126" s="2"/>
      <c r="K126" s="2"/>
      <c r="N126" s="2"/>
      <c r="O126" s="2"/>
      <c r="P126" s="2"/>
    </row>
    <row r="127" spans="4:16" ht="12.75">
      <c r="D127" s="2"/>
      <c r="E127" s="2"/>
      <c r="F127" s="2"/>
      <c r="G127" s="2"/>
      <c r="K127" s="2"/>
      <c r="N127" s="2"/>
      <c r="O127" s="2"/>
      <c r="P127" s="2"/>
    </row>
  </sheetData>
  <printOptions horizontalCentered="1"/>
  <pageMargins left="0.5" right="0.25" top="0.25" bottom="0.25" header="0" footer="0"/>
  <pageSetup horizontalDpi="600" verticalDpi="600" orientation="portrait" paperSize="9" scale="80" r:id="rId3"/>
  <legacyDrawing r:id="rId2"/>
  <oleObjects>
    <oleObject progId="MSPhotoEd.3" shapeId="187210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D93"/>
  <sheetViews>
    <sheetView workbookViewId="0" topLeftCell="A1">
      <selection activeCell="B10" sqref="B10"/>
    </sheetView>
  </sheetViews>
  <sheetFormatPr defaultColWidth="9.140625" defaultRowHeight="12.75"/>
  <cols>
    <col min="1" max="1" width="4.8515625" style="0" customWidth="1"/>
    <col min="2" max="2" width="43.7109375" style="0" customWidth="1"/>
    <col min="3" max="4" width="13.28125" style="0" customWidth="1"/>
  </cols>
  <sheetData>
    <row r="1" ht="15">
      <c r="A1" s="50" t="s">
        <v>74</v>
      </c>
    </row>
    <row r="2" ht="12.75">
      <c r="A2" s="26" t="s">
        <v>0</v>
      </c>
    </row>
    <row r="4" ht="12.75">
      <c r="A4" s="51" t="s">
        <v>75</v>
      </c>
    </row>
    <row r="5" ht="15.75" customHeight="1"/>
    <row r="6" spans="1:4" ht="12.75">
      <c r="A6" s="3"/>
      <c r="B6" s="3"/>
      <c r="C6" s="21" t="s">
        <v>9</v>
      </c>
      <c r="D6" s="21" t="s">
        <v>9</v>
      </c>
    </row>
    <row r="7" spans="1:4" ht="12.75">
      <c r="A7" s="3"/>
      <c r="B7" s="3"/>
      <c r="C7" s="21" t="s">
        <v>76</v>
      </c>
      <c r="D7" s="21" t="s">
        <v>38</v>
      </c>
    </row>
    <row r="8" spans="1:4" ht="12.75">
      <c r="A8" s="3"/>
      <c r="B8" s="3"/>
      <c r="C8" s="21" t="s">
        <v>36</v>
      </c>
      <c r="D8" s="21" t="s">
        <v>77</v>
      </c>
    </row>
    <row r="9" spans="1:4" ht="12.75">
      <c r="A9" s="3"/>
      <c r="B9" s="3"/>
      <c r="C9" s="21" t="s">
        <v>33</v>
      </c>
      <c r="D9" s="21" t="s">
        <v>78</v>
      </c>
    </row>
    <row r="10" spans="1:4" ht="12.75">
      <c r="A10" s="3"/>
      <c r="B10" s="3"/>
      <c r="C10" s="20" t="s">
        <v>71</v>
      </c>
      <c r="D10" s="20" t="s">
        <v>68</v>
      </c>
    </row>
    <row r="11" spans="1:4" ht="12.75">
      <c r="A11" s="3"/>
      <c r="B11" s="3"/>
      <c r="C11" s="27" t="s">
        <v>10</v>
      </c>
      <c r="D11" s="27" t="s">
        <v>11</v>
      </c>
    </row>
    <row r="12" spans="1:4" ht="12.75">
      <c r="A12" s="3"/>
      <c r="B12" s="3"/>
      <c r="C12" s="22" t="s">
        <v>6</v>
      </c>
      <c r="D12" s="22" t="s">
        <v>6</v>
      </c>
    </row>
    <row r="13" spans="1:4" ht="9.75" customHeight="1">
      <c r="A13" s="3"/>
      <c r="B13" s="3"/>
      <c r="C13" s="3"/>
      <c r="D13" s="3"/>
    </row>
    <row r="14" spans="1:4" s="30" customFormat="1" ht="12.75">
      <c r="A14" s="35">
        <v>1</v>
      </c>
      <c r="B14" s="28" t="s">
        <v>79</v>
      </c>
      <c r="C14" s="29">
        <v>38128</v>
      </c>
      <c r="D14" s="29">
        <v>38595</v>
      </c>
    </row>
    <row r="15" spans="1:4" s="30" customFormat="1" ht="12.75">
      <c r="A15" s="27"/>
      <c r="B15" s="28"/>
      <c r="C15" s="29"/>
      <c r="D15" s="29"/>
    </row>
    <row r="16" spans="1:4" s="30" customFormat="1" ht="12.75">
      <c r="A16" s="35">
        <v>2</v>
      </c>
      <c r="B16" s="28" t="s">
        <v>80</v>
      </c>
      <c r="C16" s="34">
        <v>0</v>
      </c>
      <c r="D16" s="34">
        <v>0</v>
      </c>
    </row>
    <row r="17" spans="1:4" s="30" customFormat="1" ht="12.75">
      <c r="A17" s="27"/>
      <c r="B17" s="28"/>
      <c r="C17" s="34"/>
      <c r="D17" s="34"/>
    </row>
    <row r="18" spans="1:4" s="30" customFormat="1" ht="12.75">
      <c r="A18" s="35">
        <v>3</v>
      </c>
      <c r="B18" s="31" t="s">
        <v>81</v>
      </c>
      <c r="C18" s="29">
        <v>3640</v>
      </c>
      <c r="D18" s="29">
        <v>3640</v>
      </c>
    </row>
    <row r="19" spans="1:4" s="30" customFormat="1" ht="12.75">
      <c r="A19" s="27"/>
      <c r="B19" s="28"/>
      <c r="C19" s="29"/>
      <c r="D19" s="29"/>
    </row>
    <row r="20" spans="1:4" s="30" customFormat="1" ht="12.75">
      <c r="A20" s="35">
        <v>4</v>
      </c>
      <c r="B20" s="28" t="s">
        <v>82</v>
      </c>
      <c r="C20" s="29">
        <v>2</v>
      </c>
      <c r="D20" s="29">
        <v>4</v>
      </c>
    </row>
    <row r="21" spans="1:4" s="30" customFormat="1" ht="12.75">
      <c r="A21" s="27"/>
      <c r="B21" s="28"/>
      <c r="C21" s="29"/>
      <c r="D21" s="29"/>
    </row>
    <row r="22" spans="1:4" s="30" customFormat="1" ht="12.75">
      <c r="A22" s="35">
        <v>5</v>
      </c>
      <c r="B22" s="28" t="s">
        <v>83</v>
      </c>
      <c r="C22" s="29">
        <v>0</v>
      </c>
      <c r="D22" s="29">
        <v>0</v>
      </c>
    </row>
    <row r="23" spans="1:4" s="30" customFormat="1" ht="12.75">
      <c r="A23" s="27"/>
      <c r="B23" s="28"/>
      <c r="C23" s="29"/>
      <c r="D23" s="29"/>
    </row>
    <row r="24" spans="1:4" s="30" customFormat="1" ht="12.75">
      <c r="A24" s="35">
        <v>6</v>
      </c>
      <c r="B24" s="28" t="s">
        <v>84</v>
      </c>
      <c r="C24" s="29">
        <v>0</v>
      </c>
      <c r="D24" s="29">
        <v>0</v>
      </c>
    </row>
    <row r="25" spans="1:4" s="30" customFormat="1" ht="12.75">
      <c r="A25" s="27"/>
      <c r="B25" s="28"/>
      <c r="C25" s="29"/>
      <c r="D25" s="29"/>
    </row>
    <row r="26" spans="1:4" s="30" customFormat="1" ht="12.75">
      <c r="A26" s="27">
        <v>7</v>
      </c>
      <c r="B26" s="28" t="s">
        <v>85</v>
      </c>
      <c r="C26" s="29">
        <v>0</v>
      </c>
      <c r="D26" s="29">
        <v>0</v>
      </c>
    </row>
    <row r="27" spans="1:4" s="30" customFormat="1" ht="12.75">
      <c r="A27" s="27"/>
      <c r="B27" s="28"/>
      <c r="C27" s="29"/>
      <c r="D27" s="29"/>
    </row>
    <row r="28" spans="1:4" s="30" customFormat="1" ht="12.75">
      <c r="A28" s="35">
        <v>8</v>
      </c>
      <c r="B28" s="28" t="s">
        <v>86</v>
      </c>
      <c r="C28" s="29"/>
      <c r="D28" s="29"/>
    </row>
    <row r="29" spans="1:4" s="30" customFormat="1" ht="12.75">
      <c r="A29" s="27"/>
      <c r="B29" s="52" t="s">
        <v>87</v>
      </c>
      <c r="C29" s="53">
        <v>0</v>
      </c>
      <c r="D29" s="54">
        <v>0</v>
      </c>
    </row>
    <row r="30" spans="1:4" s="30" customFormat="1" ht="12.75">
      <c r="A30" s="27"/>
      <c r="B30" s="33" t="s">
        <v>88</v>
      </c>
      <c r="C30" s="55">
        <v>1031</v>
      </c>
      <c r="D30" s="56">
        <v>986</v>
      </c>
    </row>
    <row r="31" spans="1:4" s="30" customFormat="1" ht="12.75">
      <c r="A31" s="27"/>
      <c r="B31" s="33" t="s">
        <v>89</v>
      </c>
      <c r="C31" s="55">
        <v>688</v>
      </c>
      <c r="D31" s="56">
        <v>393</v>
      </c>
    </row>
    <row r="32" spans="1:4" s="30" customFormat="1" ht="12.75">
      <c r="A32" s="27"/>
      <c r="B32" s="33" t="s">
        <v>90</v>
      </c>
      <c r="C32" s="55">
        <v>32</v>
      </c>
      <c r="D32" s="56">
        <v>36</v>
      </c>
    </row>
    <row r="33" spans="1:4" s="30" customFormat="1" ht="12.75">
      <c r="A33" s="27"/>
      <c r="B33" s="33" t="s">
        <v>91</v>
      </c>
      <c r="C33" s="55">
        <v>6070</v>
      </c>
      <c r="D33" s="56">
        <v>6070</v>
      </c>
    </row>
    <row r="34" spans="1:4" s="30" customFormat="1" ht="12.75">
      <c r="A34" s="27"/>
      <c r="B34" s="33" t="s">
        <v>92</v>
      </c>
      <c r="C34" s="55">
        <v>0</v>
      </c>
      <c r="D34" s="56">
        <v>396</v>
      </c>
    </row>
    <row r="35" spans="1:4" s="30" customFormat="1" ht="12.75">
      <c r="A35" s="27"/>
      <c r="B35" s="33" t="s">
        <v>93</v>
      </c>
      <c r="C35" s="55">
        <v>3130</v>
      </c>
      <c r="D35" s="56">
        <v>2710</v>
      </c>
    </row>
    <row r="36" spans="1:4" s="30" customFormat="1" ht="0.75" customHeight="1">
      <c r="A36" s="27"/>
      <c r="B36" s="32"/>
      <c r="C36" s="53"/>
      <c r="D36" s="54"/>
    </row>
    <row r="37" spans="1:4" s="30" customFormat="1" ht="12.75">
      <c r="A37" s="27"/>
      <c r="B37" s="28"/>
      <c r="C37" s="57">
        <f>SUM(C29:C36)</f>
        <v>10951</v>
      </c>
      <c r="D37" s="58">
        <f>SUM(D29:D36)</f>
        <v>10591</v>
      </c>
    </row>
    <row r="38" spans="1:4" s="30" customFormat="1" ht="12.75">
      <c r="A38" s="35">
        <v>9</v>
      </c>
      <c r="B38" s="28" t="s">
        <v>94</v>
      </c>
      <c r="C38" s="55"/>
      <c r="D38" s="56"/>
    </row>
    <row r="39" spans="1:4" s="30" customFormat="1" ht="12.75">
      <c r="A39" s="35"/>
      <c r="B39" s="52" t="s">
        <v>95</v>
      </c>
      <c r="C39" s="55">
        <v>59089</v>
      </c>
      <c r="D39" s="56">
        <v>59480</v>
      </c>
    </row>
    <row r="40" spans="1:4" s="30" customFormat="1" ht="12.75">
      <c r="A40" s="35"/>
      <c r="B40" s="52" t="s">
        <v>96</v>
      </c>
      <c r="C40" s="55">
        <v>37106</v>
      </c>
      <c r="D40" s="56">
        <f>31426+2617</f>
        <v>34043</v>
      </c>
    </row>
    <row r="41" spans="1:4" s="30" customFormat="1" ht="12.75">
      <c r="A41" s="35"/>
      <c r="B41" s="52" t="s">
        <v>97</v>
      </c>
      <c r="C41" s="55">
        <v>212757</v>
      </c>
      <c r="D41" s="56">
        <v>210308</v>
      </c>
    </row>
    <row r="42" spans="1:4" s="30" customFormat="1" ht="12.75">
      <c r="A42" s="27"/>
      <c r="B42" s="52" t="s">
        <v>98</v>
      </c>
      <c r="C42" s="55">
        <v>4329</v>
      </c>
      <c r="D42" s="56">
        <v>4415</v>
      </c>
    </row>
    <row r="43" spans="1:4" s="30" customFormat="1" ht="12.75">
      <c r="A43" s="27"/>
      <c r="B43" s="33" t="s">
        <v>99</v>
      </c>
      <c r="C43" s="55">
        <v>8556</v>
      </c>
      <c r="D43" s="56">
        <v>8478</v>
      </c>
    </row>
    <row r="44" spans="1:4" s="30" customFormat="1" ht="12.75">
      <c r="A44" s="27"/>
      <c r="B44" s="59" t="s">
        <v>100</v>
      </c>
      <c r="C44" s="55">
        <v>11</v>
      </c>
      <c r="D44" s="56">
        <v>11</v>
      </c>
    </row>
    <row r="45" spans="1:4" s="30" customFormat="1" ht="0.75" customHeight="1">
      <c r="A45" s="27"/>
      <c r="B45" s="32"/>
      <c r="C45" s="53"/>
      <c r="D45" s="54"/>
    </row>
    <row r="46" spans="1:4" s="30" customFormat="1" ht="12.75">
      <c r="A46" s="27"/>
      <c r="B46" s="28"/>
      <c r="C46" s="57">
        <f>SUM(C39:C45)</f>
        <v>321848</v>
      </c>
      <c r="D46" s="58">
        <f>SUM(D39:D45)</f>
        <v>316735</v>
      </c>
    </row>
    <row r="47" spans="1:4" s="30" customFormat="1" ht="12.75">
      <c r="A47" s="27"/>
      <c r="B47" s="28"/>
      <c r="C47" s="29"/>
      <c r="D47" s="29"/>
    </row>
    <row r="48" spans="1:4" s="30" customFormat="1" ht="12.75">
      <c r="A48" s="35">
        <v>10</v>
      </c>
      <c r="B48" s="33" t="s">
        <v>101</v>
      </c>
      <c r="C48" s="29">
        <f>+C37-C46</f>
        <v>-310897</v>
      </c>
      <c r="D48" s="29">
        <f>+D37-D46</f>
        <v>-306144</v>
      </c>
    </row>
    <row r="49" spans="1:4" s="30" customFormat="1" ht="12.75">
      <c r="A49" s="27"/>
      <c r="B49" s="28"/>
      <c r="C49" s="29"/>
      <c r="D49" s="29"/>
    </row>
    <row r="50" spans="1:4" s="30" customFormat="1" ht="18" customHeight="1" thickBot="1">
      <c r="A50" s="27"/>
      <c r="B50" s="28"/>
      <c r="C50" s="36">
        <f>SUM(C14:C25)+C48</f>
        <v>-269127</v>
      </c>
      <c r="D50" s="36">
        <f>SUM(D14:D25)+D48</f>
        <v>-263905</v>
      </c>
    </row>
    <row r="51" spans="1:4" s="30" customFormat="1" ht="13.5" thickTop="1">
      <c r="A51" s="27"/>
      <c r="B51" s="28"/>
      <c r="C51" s="29"/>
      <c r="D51" s="29"/>
    </row>
    <row r="52" spans="1:4" s="30" customFormat="1" ht="12.75">
      <c r="A52" s="35">
        <v>11</v>
      </c>
      <c r="B52" s="28" t="s">
        <v>102</v>
      </c>
      <c r="C52" s="29"/>
      <c r="D52" s="29"/>
    </row>
    <row r="53" spans="1:4" s="30" customFormat="1" ht="12.75">
      <c r="A53" s="27"/>
      <c r="B53" s="28"/>
      <c r="C53" s="29"/>
      <c r="D53" s="29"/>
    </row>
    <row r="54" spans="1:4" s="30" customFormat="1" ht="12.75">
      <c r="A54" s="35"/>
      <c r="B54" s="28" t="s">
        <v>103</v>
      </c>
      <c r="C54" s="29">
        <v>19950</v>
      </c>
      <c r="D54" s="29">
        <v>19950</v>
      </c>
    </row>
    <row r="55" spans="1:4" s="30" customFormat="1" ht="12.75">
      <c r="A55" s="35"/>
      <c r="B55" s="28" t="s">
        <v>104</v>
      </c>
      <c r="C55" s="29"/>
      <c r="D55" s="29"/>
    </row>
    <row r="56" spans="1:4" s="30" customFormat="1" ht="12.75">
      <c r="A56" s="27"/>
      <c r="B56" s="52" t="s">
        <v>105</v>
      </c>
      <c r="C56" s="29">
        <v>16652</v>
      </c>
      <c r="D56" s="29">
        <v>16652</v>
      </c>
    </row>
    <row r="57" spans="1:4" s="30" customFormat="1" ht="12.75">
      <c r="A57" s="27"/>
      <c r="B57" s="52" t="s">
        <v>106</v>
      </c>
      <c r="C57" s="29">
        <v>0</v>
      </c>
      <c r="D57" s="29">
        <v>0</v>
      </c>
    </row>
    <row r="58" spans="1:4" s="30" customFormat="1" ht="12.75">
      <c r="A58" s="27"/>
      <c r="B58" s="52" t="s">
        <v>107</v>
      </c>
      <c r="C58" s="29">
        <v>0</v>
      </c>
      <c r="D58" s="29">
        <v>0</v>
      </c>
    </row>
    <row r="59" spans="1:4" s="30" customFormat="1" ht="12.75">
      <c r="A59" s="27"/>
      <c r="B59" s="33" t="s">
        <v>108</v>
      </c>
      <c r="C59" s="60">
        <v>0</v>
      </c>
      <c r="D59" s="60">
        <v>0</v>
      </c>
    </row>
    <row r="60" spans="1:4" s="30" customFormat="1" ht="12.75">
      <c r="A60" s="27"/>
      <c r="B60" s="33" t="s">
        <v>109</v>
      </c>
      <c r="C60" s="29">
        <v>-305888</v>
      </c>
      <c r="D60" s="29">
        <v>-300666</v>
      </c>
    </row>
    <row r="61" spans="1:4" s="30" customFormat="1" ht="12.75">
      <c r="A61" s="27"/>
      <c r="B61" s="33" t="s">
        <v>110</v>
      </c>
      <c r="C61" s="41">
        <v>0</v>
      </c>
      <c r="D61" s="41">
        <v>0</v>
      </c>
    </row>
    <row r="62" spans="1:4" s="30" customFormat="1" ht="12.75">
      <c r="A62" s="27"/>
      <c r="B62" s="33"/>
      <c r="C62" s="29"/>
      <c r="D62" s="29"/>
    </row>
    <row r="63" spans="1:4" s="30" customFormat="1" ht="12.75">
      <c r="A63" s="27"/>
      <c r="B63" s="28"/>
      <c r="C63" s="29">
        <f>SUM(C54:C61)</f>
        <v>-269286</v>
      </c>
      <c r="D63" s="29">
        <f>SUM(D54:D61)</f>
        <v>-264064</v>
      </c>
    </row>
    <row r="64" spans="1:4" s="30" customFormat="1" ht="12.75">
      <c r="A64" s="27"/>
      <c r="B64" s="28"/>
      <c r="C64" s="29"/>
      <c r="D64" s="29"/>
    </row>
    <row r="65" spans="1:4" s="30" customFormat="1" ht="12.75">
      <c r="A65" s="35">
        <v>12</v>
      </c>
      <c r="B65" s="28" t="s">
        <v>111</v>
      </c>
      <c r="C65" s="29">
        <v>0</v>
      </c>
      <c r="D65" s="29">
        <v>0</v>
      </c>
    </row>
    <row r="66" spans="1:4" s="30" customFormat="1" ht="12.75">
      <c r="A66" s="27"/>
      <c r="B66" s="28"/>
      <c r="C66" s="29"/>
      <c r="D66" s="29"/>
    </row>
    <row r="67" spans="1:4" s="30" customFormat="1" ht="12.75">
      <c r="A67" s="35">
        <v>13</v>
      </c>
      <c r="B67" s="28" t="s">
        <v>112</v>
      </c>
      <c r="C67" s="29">
        <v>0</v>
      </c>
      <c r="D67" s="29">
        <v>0</v>
      </c>
    </row>
    <row r="68" spans="1:4" s="30" customFormat="1" ht="12.75">
      <c r="A68" s="27"/>
      <c r="B68" s="28"/>
      <c r="C68" s="29"/>
      <c r="D68" s="29"/>
    </row>
    <row r="69" spans="1:4" s="30" customFormat="1" ht="12.75">
      <c r="A69" s="35">
        <v>14</v>
      </c>
      <c r="B69" s="28" t="s">
        <v>113</v>
      </c>
      <c r="C69" s="29">
        <v>0</v>
      </c>
      <c r="D69" s="29">
        <v>0</v>
      </c>
    </row>
    <row r="70" spans="1:4" s="30" customFormat="1" ht="12.75">
      <c r="A70" s="27"/>
      <c r="B70" s="28"/>
      <c r="C70" s="29"/>
      <c r="D70" s="29"/>
    </row>
    <row r="71" spans="1:4" s="30" customFormat="1" ht="12.75">
      <c r="A71" s="27">
        <v>15</v>
      </c>
      <c r="B71" s="28" t="s">
        <v>114</v>
      </c>
      <c r="C71" s="34">
        <v>159</v>
      </c>
      <c r="D71" s="34">
        <v>159</v>
      </c>
    </row>
    <row r="72" spans="1:4" s="30" customFormat="1" ht="12.75">
      <c r="A72" s="27"/>
      <c r="B72" s="28"/>
      <c r="C72" s="34"/>
      <c r="D72" s="34"/>
    </row>
    <row r="73" spans="1:4" s="30" customFormat="1" ht="18" customHeight="1" thickBot="1">
      <c r="A73" s="27"/>
      <c r="B73" s="28"/>
      <c r="C73" s="36">
        <f>SUM(C63:C71)</f>
        <v>-269127</v>
      </c>
      <c r="D73" s="36">
        <f>SUM(D63:D71)</f>
        <v>-263905</v>
      </c>
    </row>
    <row r="74" spans="1:4" s="30" customFormat="1" ht="13.5" thickTop="1">
      <c r="A74" s="27"/>
      <c r="B74" s="28"/>
      <c r="C74" s="29"/>
      <c r="D74" s="29"/>
    </row>
    <row r="75" spans="1:4" s="30" customFormat="1" ht="12.75">
      <c r="A75" s="35">
        <v>16</v>
      </c>
      <c r="B75" s="33" t="s">
        <v>115</v>
      </c>
      <c r="C75" s="61">
        <f>C63/19950</f>
        <v>-13.498045112781956</v>
      </c>
      <c r="D75" s="61">
        <f>D63/19950</f>
        <v>-13.236290726817042</v>
      </c>
    </row>
    <row r="76" spans="1:4" s="30" customFormat="1" ht="10.5" customHeight="1">
      <c r="A76" s="28"/>
      <c r="B76" s="28"/>
      <c r="C76" s="29"/>
      <c r="D76" s="29"/>
    </row>
    <row r="77" spans="1:4" s="30" customFormat="1" ht="12.75">
      <c r="A77" s="28"/>
      <c r="B77" s="28"/>
      <c r="C77" s="29"/>
      <c r="D77" s="29"/>
    </row>
    <row r="78" spans="3:4" ht="12.75">
      <c r="C78" s="2"/>
      <c r="D78" s="2"/>
    </row>
    <row r="79" spans="3:4" ht="12.75">
      <c r="C79" s="2"/>
      <c r="D79" s="2"/>
    </row>
    <row r="80" spans="3:4" ht="12.75">
      <c r="C80" s="2"/>
      <c r="D80" s="2"/>
    </row>
    <row r="81" spans="3:4" ht="12.75">
      <c r="C81" s="2"/>
      <c r="D81" s="2"/>
    </row>
    <row r="82" spans="3:4" ht="12.75">
      <c r="C82" s="2"/>
      <c r="D82" s="2"/>
    </row>
    <row r="83" spans="3:4" ht="12.75">
      <c r="C83" s="2"/>
      <c r="D83" s="2"/>
    </row>
    <row r="84" spans="3:4" ht="12.75">
      <c r="C84" s="2"/>
      <c r="D84" s="2"/>
    </row>
    <row r="85" spans="3:4" ht="12.75">
      <c r="C85" s="2"/>
      <c r="D85" s="2"/>
    </row>
    <row r="86" spans="3:4" ht="12.75">
      <c r="C86" s="2"/>
      <c r="D86" s="2"/>
    </row>
    <row r="87" spans="3:4" ht="12.75">
      <c r="C87" s="2"/>
      <c r="D87" s="2"/>
    </row>
    <row r="88" spans="3:4" ht="12.75">
      <c r="C88" s="2"/>
      <c r="D88" s="2"/>
    </row>
    <row r="89" spans="3:4" ht="12.75">
      <c r="C89" s="2"/>
      <c r="D89" s="2"/>
    </row>
    <row r="90" spans="3:4" ht="12.75">
      <c r="C90" s="2"/>
      <c r="D90" s="2"/>
    </row>
    <row r="91" spans="3:4" ht="12.75">
      <c r="C91" s="2"/>
      <c r="D91" s="2"/>
    </row>
    <row r="92" spans="3:4" ht="12.75">
      <c r="C92" s="2"/>
      <c r="D92" s="2"/>
    </row>
    <row r="93" spans="3:4" ht="12.75">
      <c r="C93" s="2"/>
      <c r="D93" s="2"/>
    </row>
  </sheetData>
  <printOptions/>
  <pageMargins left="1" right="0.25" top="0.5" bottom="0.25" header="0" footer="0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O83"/>
  <sheetViews>
    <sheetView zoomScale="75" zoomScaleNormal="75" workbookViewId="0" topLeftCell="A7">
      <selection activeCell="A6" sqref="A6"/>
    </sheetView>
  </sheetViews>
  <sheetFormatPr defaultColWidth="9.140625" defaultRowHeight="12.75"/>
  <cols>
    <col min="1" max="1" width="3.00390625" style="75" customWidth="1"/>
    <col min="2" max="2" width="39.00390625" style="75" customWidth="1"/>
    <col min="3" max="3" width="13.8515625" style="75" customWidth="1"/>
    <col min="4" max="4" width="17.57421875" style="75" bestFit="1" customWidth="1"/>
    <col min="5" max="5" width="16.8515625" style="75" bestFit="1" customWidth="1"/>
    <col min="6" max="6" width="21.28125" style="75" bestFit="1" customWidth="1"/>
    <col min="7" max="7" width="9.140625" style="75" customWidth="1"/>
    <col min="8" max="8" width="9.140625" style="75" hidden="1" customWidth="1"/>
    <col min="9" max="9" width="10.140625" style="76" hidden="1" customWidth="1"/>
    <col min="10" max="10" width="11.140625" style="75" hidden="1" customWidth="1"/>
    <col min="11" max="11" width="10.28125" style="76" hidden="1" customWidth="1"/>
    <col min="12" max="12" width="9.140625" style="75" hidden="1" customWidth="1"/>
    <col min="13" max="15" width="13.7109375" style="75" hidden="1" customWidth="1"/>
    <col min="16" max="16384" width="9.140625" style="75" customWidth="1"/>
  </cols>
  <sheetData>
    <row r="2" ht="42.75" customHeight="1"/>
    <row r="3" ht="7.5" customHeight="1"/>
    <row r="4" spans="1:11" s="77" customFormat="1" ht="12.75">
      <c r="A4" s="78" t="s">
        <v>187</v>
      </c>
      <c r="I4" s="79"/>
      <c r="K4" s="79"/>
    </row>
    <row r="5" spans="1:11" s="77" customFormat="1" ht="12.75">
      <c r="A5" s="126" t="s">
        <v>0</v>
      </c>
      <c r="I5" s="79"/>
      <c r="K5" s="79"/>
    </row>
    <row r="6" ht="12.75">
      <c r="A6" s="80"/>
    </row>
    <row r="7" spans="2:6" ht="12.75">
      <c r="B7" s="81"/>
      <c r="C7" s="81"/>
      <c r="D7" s="82" t="s">
        <v>49</v>
      </c>
      <c r="E7" s="81"/>
      <c r="F7" s="81"/>
    </row>
    <row r="8" spans="1:6" ht="12.75">
      <c r="A8" s="83"/>
      <c r="B8" s="81"/>
      <c r="C8" s="81"/>
      <c r="E8" s="82" t="s">
        <v>70</v>
      </c>
      <c r="F8" s="81"/>
    </row>
    <row r="9" spans="1:6" ht="13.5" thickBot="1">
      <c r="A9" s="83"/>
      <c r="B9" s="81"/>
      <c r="C9" s="81"/>
      <c r="D9" s="81"/>
      <c r="E9" s="81"/>
      <c r="F9" s="81"/>
    </row>
    <row r="10" spans="1:15" ht="12.75">
      <c r="A10" s="81"/>
      <c r="B10" s="81"/>
      <c r="C10" s="84" t="s">
        <v>29</v>
      </c>
      <c r="D10" s="85"/>
      <c r="E10" s="84" t="s">
        <v>30</v>
      </c>
      <c r="F10" s="85"/>
      <c r="J10" s="86" t="s">
        <v>1</v>
      </c>
      <c r="M10" s="87"/>
      <c r="N10" s="87"/>
      <c r="O10" s="87"/>
    </row>
    <row r="11" spans="1:15" ht="12.75">
      <c r="A11" s="81"/>
      <c r="B11" s="81"/>
      <c r="C11" s="84" t="s">
        <v>31</v>
      </c>
      <c r="D11" s="84" t="s">
        <v>34</v>
      </c>
      <c r="E11" s="84" t="s">
        <v>36</v>
      </c>
      <c r="F11" s="84" t="s">
        <v>38</v>
      </c>
      <c r="J11" s="88" t="s">
        <v>22</v>
      </c>
      <c r="M11" s="89" t="s">
        <v>23</v>
      </c>
      <c r="N11" s="89" t="s">
        <v>23</v>
      </c>
      <c r="O11" s="89" t="s">
        <v>23</v>
      </c>
    </row>
    <row r="12" spans="1:15" ht="12.75">
      <c r="A12" s="81"/>
      <c r="B12" s="81"/>
      <c r="C12" s="84" t="s">
        <v>32</v>
      </c>
      <c r="D12" s="84" t="s">
        <v>32</v>
      </c>
      <c r="E12" s="84" t="s">
        <v>32</v>
      </c>
      <c r="F12" s="84" t="s">
        <v>32</v>
      </c>
      <c r="J12" s="88" t="s">
        <v>24</v>
      </c>
      <c r="M12" s="89" t="s">
        <v>25</v>
      </c>
      <c r="N12" s="89" t="s">
        <v>25</v>
      </c>
      <c r="O12" s="89" t="s">
        <v>25</v>
      </c>
    </row>
    <row r="13" spans="1:15" ht="12.75">
      <c r="A13" s="81"/>
      <c r="B13" s="81"/>
      <c r="C13" s="84" t="s">
        <v>33</v>
      </c>
      <c r="D13" s="84" t="s">
        <v>35</v>
      </c>
      <c r="E13" s="84" t="s">
        <v>37</v>
      </c>
      <c r="F13" s="84" t="s">
        <v>35</v>
      </c>
      <c r="J13" s="88" t="s">
        <v>26</v>
      </c>
      <c r="M13" s="89" t="s">
        <v>27</v>
      </c>
      <c r="N13" s="89" t="s">
        <v>27</v>
      </c>
      <c r="O13" s="89" t="s">
        <v>27</v>
      </c>
    </row>
    <row r="14" spans="1:15" ht="12.75">
      <c r="A14" s="81"/>
      <c r="B14" s="81"/>
      <c r="C14" s="84"/>
      <c r="D14" s="90" t="s">
        <v>33</v>
      </c>
      <c r="E14" s="84"/>
      <c r="F14" s="84" t="s">
        <v>39</v>
      </c>
      <c r="J14" s="88"/>
      <c r="M14" s="89"/>
      <c r="N14" s="89"/>
      <c r="O14" s="89"/>
    </row>
    <row r="15" spans="1:15" ht="12.75">
      <c r="A15" s="81"/>
      <c r="B15" s="81"/>
      <c r="C15" s="84" t="s">
        <v>70</v>
      </c>
      <c r="D15" s="84" t="s">
        <v>71</v>
      </c>
      <c r="E15" s="84" t="s">
        <v>70</v>
      </c>
      <c r="F15" s="84" t="s">
        <v>71</v>
      </c>
      <c r="H15" s="91"/>
      <c r="I15" s="88" t="s">
        <v>2</v>
      </c>
      <c r="J15" s="88" t="s">
        <v>4</v>
      </c>
      <c r="M15" s="89" t="s">
        <v>3</v>
      </c>
      <c r="N15" s="89" t="s">
        <v>5</v>
      </c>
      <c r="O15" s="89" t="s">
        <v>3</v>
      </c>
    </row>
    <row r="16" spans="1:15" ht="12.75">
      <c r="A16" s="81"/>
      <c r="B16" s="81"/>
      <c r="C16" s="85" t="s">
        <v>6</v>
      </c>
      <c r="D16" s="85" t="s">
        <v>6</v>
      </c>
      <c r="E16" s="85" t="s">
        <v>6</v>
      </c>
      <c r="F16" s="85" t="s">
        <v>6</v>
      </c>
      <c r="J16" s="92" t="s">
        <v>6</v>
      </c>
      <c r="M16" s="93" t="s">
        <v>6</v>
      </c>
      <c r="N16" s="93" t="s">
        <v>6</v>
      </c>
      <c r="O16" s="93" t="s">
        <v>6</v>
      </c>
    </row>
    <row r="17" spans="1:15" ht="12.75">
      <c r="A17" s="81"/>
      <c r="B17" s="81"/>
      <c r="C17" s="81"/>
      <c r="D17" s="81"/>
      <c r="E17" s="81"/>
      <c r="F17" s="81"/>
      <c r="J17" s="94"/>
      <c r="M17" s="95"/>
      <c r="N17" s="95"/>
      <c r="O17" s="95"/>
    </row>
    <row r="18" spans="1:15" ht="12.75">
      <c r="A18" s="81">
        <v>1</v>
      </c>
      <c r="B18" s="96" t="s">
        <v>7</v>
      </c>
      <c r="C18" s="97">
        <v>0</v>
      </c>
      <c r="D18" s="98">
        <v>0</v>
      </c>
      <c r="E18" s="97">
        <v>0</v>
      </c>
      <c r="F18" s="98">
        <v>0</v>
      </c>
      <c r="H18" s="99">
        <v>37335</v>
      </c>
      <c r="I18" s="76">
        <v>6744</v>
      </c>
      <c r="J18" s="100">
        <v>5236</v>
      </c>
      <c r="K18" s="76">
        <f>+I18-J18</f>
        <v>1508</v>
      </c>
      <c r="M18" s="101">
        <v>37335</v>
      </c>
      <c r="N18" s="101">
        <v>27835</v>
      </c>
      <c r="O18" s="101">
        <f>SUM(M18-N18)</f>
        <v>9500</v>
      </c>
    </row>
    <row r="19" spans="1:15" ht="12.75">
      <c r="A19" s="81"/>
      <c r="B19" s="81"/>
      <c r="C19" s="97"/>
      <c r="D19" s="98"/>
      <c r="E19" s="97"/>
      <c r="F19" s="98"/>
      <c r="H19" s="99"/>
      <c r="J19" s="102"/>
      <c r="K19" s="76">
        <f>+I19-J19</f>
        <v>0</v>
      </c>
      <c r="M19" s="103"/>
      <c r="N19" s="103"/>
      <c r="O19" s="101">
        <f>SUM(M19-N19)</f>
        <v>0</v>
      </c>
    </row>
    <row r="20" spans="1:15" ht="12.75">
      <c r="A20" s="81">
        <v>2</v>
      </c>
      <c r="B20" s="96" t="s">
        <v>50</v>
      </c>
      <c r="C20" s="97">
        <v>-4931</v>
      </c>
      <c r="D20" s="98">
        <v>-4821</v>
      </c>
      <c r="E20" s="97">
        <f>+C20</f>
        <v>-4931</v>
      </c>
      <c r="F20" s="98">
        <f>+D20</f>
        <v>-4821</v>
      </c>
      <c r="H20" s="99"/>
      <c r="J20" s="100"/>
      <c r="K20" s="76">
        <f>+I20-J20</f>
        <v>0</v>
      </c>
      <c r="M20" s="101"/>
      <c r="N20" s="101"/>
      <c r="O20" s="101">
        <f>SUM(M20-N20)</f>
        <v>0</v>
      </c>
    </row>
    <row r="21" spans="1:15" ht="12.75">
      <c r="A21" s="81"/>
      <c r="B21" s="104"/>
      <c r="C21" s="97"/>
      <c r="D21" s="98"/>
      <c r="E21" s="97"/>
      <c r="F21" s="98"/>
      <c r="H21" s="99"/>
      <c r="J21" s="100"/>
      <c r="K21" s="76">
        <f>+I21-J21</f>
        <v>0</v>
      </c>
      <c r="M21" s="101"/>
      <c r="N21" s="101"/>
      <c r="O21" s="101">
        <f>SUM(M21-N21)</f>
        <v>0</v>
      </c>
    </row>
    <row r="22" spans="1:15" ht="12.75">
      <c r="A22" s="81">
        <v>3</v>
      </c>
      <c r="B22" s="96" t="s">
        <v>174</v>
      </c>
      <c r="C22" s="97">
        <v>-4931</v>
      </c>
      <c r="D22" s="98">
        <f>+D20</f>
        <v>-4821</v>
      </c>
      <c r="E22" s="97">
        <f>+C22</f>
        <v>-4931</v>
      </c>
      <c r="F22" s="98">
        <f>+D22</f>
        <v>-4821</v>
      </c>
      <c r="H22" s="99"/>
      <c r="J22" s="100"/>
      <c r="M22" s="101"/>
      <c r="N22" s="101"/>
      <c r="O22" s="101"/>
    </row>
    <row r="23" spans="1:15" ht="12.75">
      <c r="A23" s="81"/>
      <c r="B23" s="104"/>
      <c r="C23" s="97"/>
      <c r="D23" s="97"/>
      <c r="E23" s="97"/>
      <c r="F23" s="98"/>
      <c r="H23" s="99">
        <v>-24666</v>
      </c>
      <c r="J23" s="100" t="e">
        <f>SUM(#REF!)</f>
        <v>#REF!</v>
      </c>
      <c r="M23" s="101" t="e">
        <f>SUM(#REF!)</f>
        <v>#REF!</v>
      </c>
      <c r="N23" s="101" t="e">
        <f>SUM(#REF!)</f>
        <v>#REF!</v>
      </c>
      <c r="O23" s="101" t="e">
        <f>SUM(#REF!)</f>
        <v>#REF!</v>
      </c>
    </row>
    <row r="24" spans="1:15" ht="12.75">
      <c r="A24" s="81">
        <v>4</v>
      </c>
      <c r="B24" s="81" t="s">
        <v>175</v>
      </c>
      <c r="C24" s="97">
        <f>C22</f>
        <v>-4931</v>
      </c>
      <c r="D24" s="98">
        <f>D22</f>
        <v>-4821</v>
      </c>
      <c r="E24" s="97">
        <f>E22</f>
        <v>-4931</v>
      </c>
      <c r="F24" s="98">
        <f>F22</f>
        <v>-4821</v>
      </c>
      <c r="H24" s="99"/>
      <c r="J24" s="100"/>
      <c r="M24" s="101"/>
      <c r="N24" s="101"/>
      <c r="O24" s="101"/>
    </row>
    <row r="25" spans="1:15" ht="12.75">
      <c r="A25" s="81"/>
      <c r="B25" s="81"/>
      <c r="C25" s="97"/>
      <c r="D25" s="98"/>
      <c r="E25" s="97"/>
      <c r="F25" s="98"/>
      <c r="H25" s="99"/>
      <c r="J25" s="102"/>
      <c r="M25" s="103"/>
      <c r="N25" s="103"/>
      <c r="O25" s="103"/>
    </row>
    <row r="26" spans="1:15" ht="12.75">
      <c r="A26" s="81">
        <v>5</v>
      </c>
      <c r="B26" s="96" t="s">
        <v>176</v>
      </c>
      <c r="C26" s="105">
        <f>(+C24/25000)/0.01</f>
        <v>-19.724</v>
      </c>
      <c r="D26" s="105">
        <f>(+D24/25000)/0.01</f>
        <v>-19.284000000000002</v>
      </c>
      <c r="E26" s="105">
        <f>+C26</f>
        <v>-19.724</v>
      </c>
      <c r="F26" s="105">
        <f>+D26</f>
        <v>-19.284000000000002</v>
      </c>
      <c r="H26" s="99"/>
      <c r="J26" s="100"/>
      <c r="M26" s="101"/>
      <c r="N26" s="101"/>
      <c r="O26" s="101"/>
    </row>
    <row r="27" spans="1:15" ht="12.75">
      <c r="A27" s="81"/>
      <c r="B27" s="81"/>
      <c r="C27" s="97"/>
      <c r="D27" s="98"/>
      <c r="E27" s="97"/>
      <c r="F27" s="98"/>
      <c r="H27" s="99"/>
      <c r="J27" s="102"/>
      <c r="M27" s="103"/>
      <c r="N27" s="103"/>
      <c r="O27" s="103"/>
    </row>
    <row r="28" spans="1:15" ht="12.75">
      <c r="A28" s="81">
        <v>6</v>
      </c>
      <c r="B28" s="96" t="s">
        <v>69</v>
      </c>
      <c r="C28" s="106" t="s">
        <v>28</v>
      </c>
      <c r="D28" s="106" t="s">
        <v>28</v>
      </c>
      <c r="E28" s="106" t="s">
        <v>28</v>
      </c>
      <c r="F28" s="106" t="s">
        <v>28</v>
      </c>
      <c r="H28" s="107" t="s">
        <v>28</v>
      </c>
      <c r="J28" s="108" t="s">
        <v>28</v>
      </c>
      <c r="M28" s="109" t="s">
        <v>28</v>
      </c>
      <c r="N28" s="109" t="s">
        <v>28</v>
      </c>
      <c r="O28" s="109" t="s">
        <v>28</v>
      </c>
    </row>
    <row r="29" spans="1:15" ht="12.75">
      <c r="A29" s="81"/>
      <c r="B29" s="81"/>
      <c r="C29" s="107"/>
      <c r="D29" s="107"/>
      <c r="E29" s="107"/>
      <c r="F29" s="107"/>
      <c r="H29" s="99"/>
      <c r="J29" s="102"/>
      <c r="M29" s="110"/>
      <c r="N29" s="110"/>
      <c r="O29" s="110"/>
    </row>
    <row r="30" spans="3:15" ht="12.75">
      <c r="C30" s="76"/>
      <c r="D30" s="76"/>
      <c r="E30" s="84" t="s">
        <v>46</v>
      </c>
      <c r="F30" s="84" t="s">
        <v>9</v>
      </c>
      <c r="H30" s="99"/>
      <c r="J30" s="76"/>
      <c r="M30" s="76"/>
      <c r="N30" s="76"/>
      <c r="O30" s="76"/>
    </row>
    <row r="31" spans="3:15" ht="12.75">
      <c r="C31" s="76"/>
      <c r="D31" s="76"/>
      <c r="E31" s="84" t="s">
        <v>36</v>
      </c>
      <c r="F31" s="84" t="s">
        <v>38</v>
      </c>
      <c r="H31" s="99"/>
      <c r="J31" s="76"/>
      <c r="M31" s="76"/>
      <c r="N31" s="76"/>
      <c r="O31" s="76"/>
    </row>
    <row r="32" spans="3:15" ht="12.75">
      <c r="C32" s="76"/>
      <c r="D32" s="76"/>
      <c r="E32" s="84" t="s">
        <v>33</v>
      </c>
      <c r="F32" s="84" t="s">
        <v>47</v>
      </c>
      <c r="H32" s="99"/>
      <c r="J32" s="76"/>
      <c r="M32" s="76"/>
      <c r="N32" s="76"/>
      <c r="O32" s="76"/>
    </row>
    <row r="33" spans="3:15" ht="12.75">
      <c r="C33" s="76"/>
      <c r="D33" s="76"/>
      <c r="E33" s="84"/>
      <c r="F33" s="84" t="s">
        <v>48</v>
      </c>
      <c r="H33" s="99"/>
      <c r="J33" s="76"/>
      <c r="M33" s="76"/>
      <c r="N33" s="76"/>
      <c r="O33" s="76"/>
    </row>
    <row r="34" spans="3:15" ht="12.75">
      <c r="C34" s="76"/>
      <c r="D34" s="76"/>
      <c r="E34" s="76"/>
      <c r="F34" s="76"/>
      <c r="H34" s="76"/>
      <c r="J34" s="76"/>
      <c r="M34" s="76"/>
      <c r="N34" s="76"/>
      <c r="O34" s="76"/>
    </row>
    <row r="35" spans="1:15" ht="12.75">
      <c r="A35" s="75">
        <v>7</v>
      </c>
      <c r="B35" s="75" t="s">
        <v>53</v>
      </c>
      <c r="C35" s="76"/>
      <c r="D35" s="76"/>
      <c r="E35" s="154">
        <v>-9.56</v>
      </c>
      <c r="F35" s="154">
        <v>-9.36</v>
      </c>
      <c r="H35" s="76"/>
      <c r="J35" s="76"/>
      <c r="M35" s="76"/>
      <c r="N35" s="76"/>
      <c r="O35" s="76"/>
    </row>
    <row r="36" spans="3:15" ht="12.75">
      <c r="C36" s="76"/>
      <c r="D36" s="76"/>
      <c r="E36" s="76"/>
      <c r="F36" s="76"/>
      <c r="H36" s="76"/>
      <c r="J36" s="76"/>
      <c r="M36" s="76"/>
      <c r="N36" s="76"/>
      <c r="O36" s="76"/>
    </row>
    <row r="37" spans="3:15" ht="12.75">
      <c r="C37" s="76"/>
      <c r="D37" s="76"/>
      <c r="E37" s="76"/>
      <c r="F37" s="76"/>
      <c r="H37" s="76"/>
      <c r="J37" s="76"/>
      <c r="M37" s="76"/>
      <c r="N37" s="76"/>
      <c r="O37" s="76"/>
    </row>
    <row r="38" spans="3:15" ht="12.75">
      <c r="C38" s="76"/>
      <c r="D38" s="76"/>
      <c r="E38" s="76"/>
      <c r="F38" s="76"/>
      <c r="H38" s="76"/>
      <c r="J38" s="76"/>
      <c r="M38" s="76"/>
      <c r="N38" s="76"/>
      <c r="O38" s="76"/>
    </row>
    <row r="39" spans="3:15" ht="12.75">
      <c r="C39" s="76"/>
      <c r="D39" s="76"/>
      <c r="E39" s="76"/>
      <c r="F39" s="76"/>
      <c r="J39" s="76"/>
      <c r="M39" s="76"/>
      <c r="N39" s="76"/>
      <c r="O39" s="76"/>
    </row>
    <row r="40" spans="3:15" ht="12.75">
      <c r="C40" s="76"/>
      <c r="D40" s="76"/>
      <c r="E40" s="76"/>
      <c r="F40" s="76"/>
      <c r="J40" s="76"/>
      <c r="M40" s="76"/>
      <c r="N40" s="76"/>
      <c r="O40" s="76"/>
    </row>
    <row r="41" spans="3:15" ht="12.75">
      <c r="C41" s="76"/>
      <c r="D41" s="76"/>
      <c r="E41" s="76"/>
      <c r="F41" s="76"/>
      <c r="J41" s="76"/>
      <c r="M41" s="76"/>
      <c r="N41" s="76"/>
      <c r="O41" s="76"/>
    </row>
    <row r="42" spans="3:15" ht="12.75">
      <c r="C42" s="76"/>
      <c r="D42" s="76"/>
      <c r="E42" s="76"/>
      <c r="F42" s="76"/>
      <c r="J42" s="76"/>
      <c r="M42" s="76"/>
      <c r="N42" s="76"/>
      <c r="O42" s="76"/>
    </row>
    <row r="43" spans="3:15" ht="12.75">
      <c r="C43" s="76"/>
      <c r="D43" s="76"/>
      <c r="E43" s="76"/>
      <c r="F43" s="76"/>
      <c r="J43" s="76"/>
      <c r="M43" s="76"/>
      <c r="N43" s="76"/>
      <c r="O43" s="76"/>
    </row>
    <row r="44" spans="3:15" ht="12.75">
      <c r="C44" s="76"/>
      <c r="D44" s="76"/>
      <c r="E44" s="76"/>
      <c r="F44" s="76"/>
      <c r="J44" s="76"/>
      <c r="M44" s="76"/>
      <c r="N44" s="76"/>
      <c r="O44" s="76"/>
    </row>
    <row r="45" spans="3:15" ht="12.75">
      <c r="C45" s="76"/>
      <c r="D45" s="76"/>
      <c r="E45" s="76"/>
      <c r="F45" s="76"/>
      <c r="J45" s="76"/>
      <c r="M45" s="76"/>
      <c r="N45" s="76"/>
      <c r="O45" s="76"/>
    </row>
    <row r="46" spans="3:15" ht="12.75">
      <c r="C46" s="76"/>
      <c r="D46" s="76"/>
      <c r="E46" s="76"/>
      <c r="F46" s="76"/>
      <c r="J46" s="76"/>
      <c r="M46" s="76"/>
      <c r="N46" s="76"/>
      <c r="O46" s="76"/>
    </row>
    <row r="47" spans="3:15" ht="12.75">
      <c r="C47" s="76"/>
      <c r="D47" s="76"/>
      <c r="E47" s="76"/>
      <c r="F47" s="76"/>
      <c r="J47" s="76"/>
      <c r="M47" s="76"/>
      <c r="N47" s="76"/>
      <c r="O47" s="76"/>
    </row>
    <row r="48" spans="3:15" ht="12.75">
      <c r="C48" s="76"/>
      <c r="D48" s="76"/>
      <c r="E48" s="76"/>
      <c r="F48" s="76"/>
      <c r="J48" s="76"/>
      <c r="M48" s="76"/>
      <c r="N48" s="76"/>
      <c r="O48" s="76"/>
    </row>
    <row r="49" spans="3:15" ht="12.75">
      <c r="C49" s="76"/>
      <c r="D49" s="76"/>
      <c r="E49" s="76"/>
      <c r="F49" s="76"/>
      <c r="J49" s="76"/>
      <c r="M49" s="76"/>
      <c r="N49" s="76"/>
      <c r="O49" s="76"/>
    </row>
    <row r="50" spans="3:15" ht="12.75">
      <c r="C50" s="76"/>
      <c r="D50" s="76"/>
      <c r="E50" s="76"/>
      <c r="F50" s="76"/>
      <c r="J50" s="76"/>
      <c r="M50" s="76"/>
      <c r="N50" s="76"/>
      <c r="O50" s="76"/>
    </row>
    <row r="51" spans="3:15" ht="12.75">
      <c r="C51" s="76"/>
      <c r="D51" s="76"/>
      <c r="E51" s="76"/>
      <c r="F51" s="76"/>
      <c r="J51" s="76"/>
      <c r="M51" s="76"/>
      <c r="N51" s="76"/>
      <c r="O51" s="76"/>
    </row>
    <row r="52" spans="3:15" ht="12.75">
      <c r="C52" s="76"/>
      <c r="D52" s="76"/>
      <c r="E52" s="76"/>
      <c r="F52" s="76"/>
      <c r="J52" s="76"/>
      <c r="M52" s="76"/>
      <c r="N52" s="76"/>
      <c r="O52" s="76"/>
    </row>
    <row r="53" spans="3:15" ht="12.75">
      <c r="C53" s="76"/>
      <c r="D53" s="76"/>
      <c r="E53" s="76"/>
      <c r="F53" s="76"/>
      <c r="J53" s="76"/>
      <c r="M53" s="76"/>
      <c r="N53" s="76"/>
      <c r="O53" s="76"/>
    </row>
    <row r="54" spans="3:15" ht="12.75">
      <c r="C54" s="76"/>
      <c r="D54" s="76"/>
      <c r="E54" s="76"/>
      <c r="F54" s="76"/>
      <c r="J54" s="76"/>
      <c r="M54" s="76"/>
      <c r="N54" s="76"/>
      <c r="O54" s="76"/>
    </row>
    <row r="55" spans="3:15" ht="12.75">
      <c r="C55" s="76"/>
      <c r="D55" s="76"/>
      <c r="E55" s="76"/>
      <c r="F55" s="76"/>
      <c r="J55" s="76"/>
      <c r="M55" s="76"/>
      <c r="N55" s="76"/>
      <c r="O55" s="76"/>
    </row>
    <row r="56" spans="3:15" ht="12.75">
      <c r="C56" s="76"/>
      <c r="D56" s="76"/>
      <c r="E56" s="76"/>
      <c r="F56" s="76"/>
      <c r="J56" s="76"/>
      <c r="M56" s="76"/>
      <c r="N56" s="76"/>
      <c r="O56" s="76"/>
    </row>
    <row r="57" spans="3:15" ht="12.75">
      <c r="C57" s="76"/>
      <c r="D57" s="76"/>
      <c r="E57" s="76"/>
      <c r="F57" s="76"/>
      <c r="J57" s="76"/>
      <c r="M57" s="76"/>
      <c r="N57" s="76"/>
      <c r="O57" s="76"/>
    </row>
    <row r="58" spans="3:15" ht="12.75">
      <c r="C58" s="76"/>
      <c r="D58" s="76"/>
      <c r="E58" s="76"/>
      <c r="F58" s="76"/>
      <c r="J58" s="76"/>
      <c r="M58" s="76"/>
      <c r="N58" s="76"/>
      <c r="O58" s="76"/>
    </row>
    <row r="59" spans="3:15" ht="12.75">
      <c r="C59" s="76"/>
      <c r="D59" s="76"/>
      <c r="E59" s="76"/>
      <c r="F59" s="76"/>
      <c r="J59" s="76"/>
      <c r="M59" s="76"/>
      <c r="N59" s="76"/>
      <c r="O59" s="76"/>
    </row>
    <row r="60" spans="3:15" ht="12.75">
      <c r="C60" s="76"/>
      <c r="D60" s="76"/>
      <c r="E60" s="76"/>
      <c r="F60" s="76"/>
      <c r="J60" s="76"/>
      <c r="M60" s="76"/>
      <c r="N60" s="76"/>
      <c r="O60" s="76"/>
    </row>
    <row r="61" spans="3:15" ht="12.75">
      <c r="C61" s="76"/>
      <c r="D61" s="76"/>
      <c r="E61" s="76"/>
      <c r="F61" s="76"/>
      <c r="J61" s="76"/>
      <c r="M61" s="76"/>
      <c r="N61" s="76"/>
      <c r="O61" s="76"/>
    </row>
    <row r="62" spans="3:15" ht="12.75">
      <c r="C62" s="76"/>
      <c r="D62" s="76"/>
      <c r="E62" s="76"/>
      <c r="F62" s="76"/>
      <c r="J62" s="76"/>
      <c r="M62" s="76"/>
      <c r="N62" s="76"/>
      <c r="O62" s="76"/>
    </row>
    <row r="63" spans="3:15" ht="12.75">
      <c r="C63" s="76"/>
      <c r="D63" s="76"/>
      <c r="E63" s="76"/>
      <c r="F63" s="76"/>
      <c r="J63" s="76"/>
      <c r="M63" s="76"/>
      <c r="N63" s="76"/>
      <c r="O63" s="76"/>
    </row>
    <row r="64" spans="3:15" ht="12.75">
      <c r="C64" s="76"/>
      <c r="D64" s="76"/>
      <c r="E64" s="76"/>
      <c r="F64" s="76"/>
      <c r="J64" s="76"/>
      <c r="M64" s="76"/>
      <c r="N64" s="76"/>
      <c r="O64" s="76"/>
    </row>
    <row r="65" spans="3:15" ht="12.75">
      <c r="C65" s="76"/>
      <c r="D65" s="76"/>
      <c r="E65" s="76"/>
      <c r="F65" s="76"/>
      <c r="J65" s="76"/>
      <c r="M65" s="76"/>
      <c r="N65" s="76"/>
      <c r="O65" s="76"/>
    </row>
    <row r="66" spans="3:15" ht="12.75">
      <c r="C66" s="76"/>
      <c r="D66" s="76"/>
      <c r="E66" s="76"/>
      <c r="F66" s="76"/>
      <c r="J66" s="76"/>
      <c r="M66" s="76"/>
      <c r="N66" s="76"/>
      <c r="O66" s="76"/>
    </row>
    <row r="67" spans="3:15" ht="12.75">
      <c r="C67" s="76"/>
      <c r="D67" s="76"/>
      <c r="E67" s="76"/>
      <c r="F67" s="76"/>
      <c r="J67" s="76"/>
      <c r="M67" s="76"/>
      <c r="N67" s="76"/>
      <c r="O67" s="76"/>
    </row>
    <row r="68" spans="3:15" ht="12.75">
      <c r="C68" s="76"/>
      <c r="D68" s="76"/>
      <c r="E68" s="76"/>
      <c r="F68" s="76"/>
      <c r="J68" s="76"/>
      <c r="M68" s="76"/>
      <c r="N68" s="76"/>
      <c r="O68" s="76"/>
    </row>
    <row r="69" spans="3:15" ht="12.75">
      <c r="C69" s="76"/>
      <c r="D69" s="76"/>
      <c r="E69" s="76"/>
      <c r="F69" s="76"/>
      <c r="J69" s="76"/>
      <c r="M69" s="76"/>
      <c r="N69" s="76"/>
      <c r="O69" s="76"/>
    </row>
    <row r="70" spans="3:15" ht="12.75">
      <c r="C70" s="76"/>
      <c r="D70" s="76"/>
      <c r="E70" s="76"/>
      <c r="F70" s="76"/>
      <c r="J70" s="76"/>
      <c r="M70" s="76"/>
      <c r="N70" s="76"/>
      <c r="O70" s="76"/>
    </row>
    <row r="71" spans="3:15" ht="12.75">
      <c r="C71" s="76"/>
      <c r="D71" s="76"/>
      <c r="E71" s="76"/>
      <c r="F71" s="76"/>
      <c r="J71" s="76"/>
      <c r="M71" s="76"/>
      <c r="N71" s="76"/>
      <c r="O71" s="76"/>
    </row>
    <row r="72" spans="3:15" ht="12.75">
      <c r="C72" s="76"/>
      <c r="D72" s="76"/>
      <c r="E72" s="76"/>
      <c r="F72" s="76"/>
      <c r="J72" s="76"/>
      <c r="M72" s="76"/>
      <c r="N72" s="76"/>
      <c r="O72" s="76"/>
    </row>
    <row r="73" spans="3:15" ht="12.75">
      <c r="C73" s="76"/>
      <c r="D73" s="76"/>
      <c r="E73" s="76"/>
      <c r="F73" s="76"/>
      <c r="J73" s="76"/>
      <c r="M73" s="76"/>
      <c r="N73" s="76"/>
      <c r="O73" s="76"/>
    </row>
    <row r="74" spans="3:15" ht="12.75">
      <c r="C74" s="76"/>
      <c r="D74" s="76"/>
      <c r="E74" s="76"/>
      <c r="F74" s="76"/>
      <c r="J74" s="76"/>
      <c r="M74" s="76"/>
      <c r="N74" s="76"/>
      <c r="O74" s="76"/>
    </row>
    <row r="75" spans="3:15" ht="12.75">
      <c r="C75" s="76"/>
      <c r="D75" s="76"/>
      <c r="E75" s="76"/>
      <c r="F75" s="76"/>
      <c r="J75" s="76"/>
      <c r="M75" s="76"/>
      <c r="N75" s="76"/>
      <c r="O75" s="76"/>
    </row>
    <row r="76" spans="3:15" ht="12.75">
      <c r="C76" s="76"/>
      <c r="D76" s="76"/>
      <c r="E76" s="76"/>
      <c r="F76" s="76"/>
      <c r="J76" s="76"/>
      <c r="M76" s="76"/>
      <c r="N76" s="76"/>
      <c r="O76" s="76"/>
    </row>
    <row r="77" spans="3:15" ht="12.75">
      <c r="C77" s="76"/>
      <c r="D77" s="76"/>
      <c r="E77" s="76"/>
      <c r="F77" s="76"/>
      <c r="J77" s="76"/>
      <c r="M77" s="76"/>
      <c r="N77" s="76"/>
      <c r="O77" s="76"/>
    </row>
    <row r="78" spans="3:15" ht="12.75">
      <c r="C78" s="76"/>
      <c r="D78" s="76"/>
      <c r="E78" s="76"/>
      <c r="F78" s="76"/>
      <c r="J78" s="76"/>
      <c r="M78" s="76"/>
      <c r="N78" s="76"/>
      <c r="O78" s="76"/>
    </row>
    <row r="79" spans="3:15" ht="12.75">
      <c r="C79" s="76"/>
      <c r="D79" s="76"/>
      <c r="E79" s="76"/>
      <c r="F79" s="76"/>
      <c r="J79" s="76"/>
      <c r="M79" s="76"/>
      <c r="N79" s="76"/>
      <c r="O79" s="76"/>
    </row>
    <row r="80" spans="3:15" ht="12.75">
      <c r="C80" s="76"/>
      <c r="D80" s="76"/>
      <c r="E80" s="76"/>
      <c r="F80" s="76"/>
      <c r="J80" s="76"/>
      <c r="M80" s="76"/>
      <c r="N80" s="76"/>
      <c r="O80" s="76"/>
    </row>
    <row r="81" spans="3:15" ht="12.75">
      <c r="C81" s="76"/>
      <c r="D81" s="76"/>
      <c r="E81" s="76"/>
      <c r="F81" s="76"/>
      <c r="J81" s="76"/>
      <c r="M81" s="76"/>
      <c r="N81" s="76"/>
      <c r="O81" s="76"/>
    </row>
    <row r="82" spans="3:15" ht="12.75">
      <c r="C82" s="76"/>
      <c r="D82" s="76"/>
      <c r="E82" s="76"/>
      <c r="F82" s="76"/>
      <c r="J82" s="76"/>
      <c r="M82" s="76"/>
      <c r="N82" s="76"/>
      <c r="O82" s="76"/>
    </row>
    <row r="83" spans="3:15" ht="12.75">
      <c r="C83" s="76"/>
      <c r="D83" s="76"/>
      <c r="E83" s="76"/>
      <c r="F83" s="76"/>
      <c r="J83" s="76"/>
      <c r="M83" s="76"/>
      <c r="N83" s="76"/>
      <c r="O83" s="76"/>
    </row>
  </sheetData>
  <printOptions horizontalCentered="1"/>
  <pageMargins left="0.5" right="0.25" top="0.5" bottom="0.5" header="0" footer="0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workbookViewId="0" topLeftCell="A7">
      <selection activeCell="B16" sqref="B16"/>
    </sheetView>
  </sheetViews>
  <sheetFormatPr defaultColWidth="9.140625" defaultRowHeight="12.75"/>
  <cols>
    <col min="1" max="1" width="4.8515625" style="75" customWidth="1"/>
    <col min="2" max="2" width="45.140625" style="75" bestFit="1" customWidth="1"/>
    <col min="3" max="3" width="14.00390625" style="75" bestFit="1" customWidth="1"/>
    <col min="4" max="4" width="2.7109375" style="75" customWidth="1"/>
    <col min="5" max="5" width="13.421875" style="75" bestFit="1" customWidth="1"/>
    <col min="6" max="16384" width="9.140625" style="75" customWidth="1"/>
  </cols>
  <sheetData>
    <row r="1" spans="1:11" s="77" customFormat="1" ht="14.25">
      <c r="A1" s="77" t="str">
        <f>+summary!A4</f>
        <v>SPORTMA CORPORATION BERHAD (188819-V)</v>
      </c>
      <c r="B1" s="112"/>
      <c r="I1" s="79"/>
      <c r="K1" s="79"/>
    </row>
    <row r="2" spans="1:11" s="77" customFormat="1" ht="15">
      <c r="A2" s="75" t="str">
        <f>+summary!A5</f>
        <v>(SPECIAL ADMINISTRATORS APPOINTED)</v>
      </c>
      <c r="B2" s="113"/>
      <c r="I2" s="79"/>
      <c r="K2" s="79"/>
    </row>
    <row r="4" ht="12.75">
      <c r="A4" s="78" t="s">
        <v>61</v>
      </c>
    </row>
    <row r="5" ht="15.75" customHeight="1">
      <c r="A5" s="77" t="s">
        <v>73</v>
      </c>
    </row>
    <row r="6" spans="1:5" ht="12.75">
      <c r="A6" s="81"/>
      <c r="B6" s="81"/>
      <c r="C6" s="90" t="s">
        <v>9</v>
      </c>
      <c r="D6" s="84"/>
      <c r="E6" s="84" t="s">
        <v>9</v>
      </c>
    </row>
    <row r="7" spans="1:5" ht="12.75">
      <c r="A7" s="81"/>
      <c r="B7" s="81"/>
      <c r="C7" s="114">
        <v>37711</v>
      </c>
      <c r="D7" s="84"/>
      <c r="E7" s="115">
        <v>37621</v>
      </c>
    </row>
    <row r="8" spans="1:5" ht="12.75">
      <c r="A8" s="81"/>
      <c r="B8" s="81"/>
      <c r="C8" s="90" t="s">
        <v>10</v>
      </c>
      <c r="D8" s="90"/>
      <c r="E8" s="90" t="s">
        <v>11</v>
      </c>
    </row>
    <row r="9" spans="1:5" ht="12.75">
      <c r="A9" s="81"/>
      <c r="B9" s="81"/>
      <c r="C9" s="90" t="s">
        <v>6</v>
      </c>
      <c r="D9" s="84"/>
      <c r="E9" s="84" t="s">
        <v>6</v>
      </c>
    </row>
    <row r="10" spans="1:5" ht="12.75">
      <c r="A10" s="81"/>
      <c r="B10" s="81"/>
      <c r="C10" s="90"/>
      <c r="D10" s="84"/>
      <c r="E10" s="84"/>
    </row>
    <row r="11" spans="1:5" ht="12.75">
      <c r="A11" s="81"/>
      <c r="B11" s="81" t="s">
        <v>188</v>
      </c>
      <c r="C11" s="137">
        <v>10463</v>
      </c>
      <c r="D11" s="84"/>
      <c r="E11" s="155">
        <v>10620</v>
      </c>
    </row>
    <row r="12" spans="1:5" ht="12.75">
      <c r="A12" s="81"/>
      <c r="B12" s="81"/>
      <c r="C12" s="90"/>
      <c r="D12" s="84"/>
      <c r="E12" s="84"/>
    </row>
    <row r="13" spans="1:5" ht="12.75">
      <c r="A13" s="81"/>
      <c r="B13" s="83" t="s">
        <v>13</v>
      </c>
      <c r="C13" s="81"/>
      <c r="D13" s="81"/>
      <c r="E13" s="81"/>
    </row>
    <row r="14" spans="1:5" ht="12.75">
      <c r="A14" s="116"/>
      <c r="B14" s="81" t="s">
        <v>189</v>
      </c>
      <c r="C14" s="99">
        <v>176</v>
      </c>
      <c r="D14" s="99"/>
      <c r="E14" s="99">
        <v>136</v>
      </c>
    </row>
    <row r="15" spans="1:5" ht="12.75" hidden="1">
      <c r="A15" s="116"/>
      <c r="B15" s="96"/>
      <c r="C15" s="99"/>
      <c r="D15" s="99"/>
      <c r="E15" s="99">
        <v>0</v>
      </c>
    </row>
    <row r="16" spans="1:5" ht="12.75">
      <c r="A16" s="116"/>
      <c r="B16" s="81" t="s">
        <v>215</v>
      </c>
      <c r="C16" s="99">
        <v>854</v>
      </c>
      <c r="D16" s="99"/>
      <c r="E16" s="99">
        <v>735</v>
      </c>
    </row>
    <row r="17" spans="1:5" ht="12.75" hidden="1">
      <c r="A17" s="117"/>
      <c r="B17" s="81"/>
      <c r="C17" s="99"/>
      <c r="D17" s="99"/>
      <c r="E17" s="99"/>
    </row>
    <row r="18" spans="1:5" ht="12.75" hidden="1">
      <c r="A18" s="117"/>
      <c r="B18" s="81"/>
      <c r="C18" s="99"/>
      <c r="D18" s="99"/>
      <c r="E18" s="99"/>
    </row>
    <row r="19" spans="1:5" ht="12.75" hidden="1">
      <c r="A19" s="116"/>
      <c r="B19" s="83"/>
      <c r="C19" s="99"/>
      <c r="D19" s="99"/>
      <c r="E19" s="99"/>
    </row>
    <row r="20" spans="1:5" ht="12.75">
      <c r="A20" s="117"/>
      <c r="B20" s="96" t="s">
        <v>190</v>
      </c>
      <c r="C20" s="99">
        <v>9</v>
      </c>
      <c r="D20" s="99"/>
      <c r="E20" s="99">
        <v>48</v>
      </c>
    </row>
    <row r="21" spans="1:5" ht="1.5" customHeight="1">
      <c r="A21" s="117"/>
      <c r="B21" s="118"/>
      <c r="C21" s="99"/>
      <c r="D21" s="99"/>
      <c r="E21" s="99"/>
    </row>
    <row r="22" spans="1:5" ht="12.75">
      <c r="A22" s="117"/>
      <c r="B22" s="81"/>
      <c r="C22" s="119">
        <f>SUM(C14:C20)</f>
        <v>1039</v>
      </c>
      <c r="D22" s="97"/>
      <c r="E22" s="119">
        <f>SUM(E14:E20)</f>
        <v>919</v>
      </c>
    </row>
    <row r="23" spans="1:5" ht="12.75">
      <c r="A23" s="117"/>
      <c r="B23" s="81"/>
      <c r="C23" s="97"/>
      <c r="D23" s="97"/>
      <c r="E23" s="97"/>
    </row>
    <row r="24" spans="1:5" ht="12.75">
      <c r="A24" s="116"/>
      <c r="B24" s="83" t="s">
        <v>14</v>
      </c>
      <c r="C24" s="99"/>
      <c r="D24" s="99"/>
      <c r="E24" s="99"/>
    </row>
    <row r="25" spans="1:5" ht="12.75">
      <c r="A25" s="116"/>
      <c r="B25" s="81" t="s">
        <v>191</v>
      </c>
      <c r="C25" s="99">
        <v>3220</v>
      </c>
      <c r="D25" s="99"/>
      <c r="E25" s="99">
        <v>3219</v>
      </c>
    </row>
    <row r="26" spans="1:5" ht="12.75">
      <c r="A26" s="117"/>
      <c r="B26" s="81" t="s">
        <v>192</v>
      </c>
      <c r="C26" s="99">
        <v>13189</v>
      </c>
      <c r="D26" s="99"/>
      <c r="E26" s="99">
        <v>13167</v>
      </c>
    </row>
    <row r="27" spans="1:5" ht="12.75">
      <c r="A27" s="117"/>
      <c r="B27" s="120" t="s">
        <v>193</v>
      </c>
      <c r="C27" s="99">
        <v>232655</v>
      </c>
      <c r="D27" s="99"/>
      <c r="E27" s="99">
        <v>145556</v>
      </c>
    </row>
    <row r="28" spans="1:5" ht="12.75">
      <c r="A28" s="117"/>
      <c r="B28" s="81" t="s">
        <v>15</v>
      </c>
      <c r="C28" s="99">
        <v>1428</v>
      </c>
      <c r="D28" s="99"/>
      <c r="E28" s="99">
        <v>1428</v>
      </c>
    </row>
    <row r="29" spans="1:5" ht="3" customHeight="1">
      <c r="A29" s="117"/>
      <c r="B29" s="118"/>
      <c r="C29" s="99"/>
      <c r="D29" s="99"/>
      <c r="E29" s="99"/>
    </row>
    <row r="30" spans="1:5" ht="12.75">
      <c r="A30" s="117"/>
      <c r="B30" s="81"/>
      <c r="C30" s="119">
        <f>SUM(C25:C29)</f>
        <v>250492</v>
      </c>
      <c r="D30" s="97"/>
      <c r="E30" s="119">
        <f>SUM(E25:E29)</f>
        <v>163370</v>
      </c>
    </row>
    <row r="31" spans="1:5" ht="12.75">
      <c r="A31" s="117"/>
      <c r="B31" s="81"/>
      <c r="C31" s="99"/>
      <c r="D31" s="99"/>
      <c r="E31" s="99"/>
    </row>
    <row r="32" spans="1:5" ht="12.75">
      <c r="A32" s="116"/>
      <c r="B32" s="82" t="s">
        <v>17</v>
      </c>
      <c r="C32" s="97">
        <f>+C22-C30</f>
        <v>-249453</v>
      </c>
      <c r="D32" s="97"/>
      <c r="E32" s="97">
        <f>+E22-E30</f>
        <v>-162451</v>
      </c>
    </row>
    <row r="33" spans="1:5" ht="12.75">
      <c r="A33" s="117"/>
      <c r="B33" s="81"/>
      <c r="C33" s="99"/>
      <c r="D33" s="99"/>
      <c r="E33" s="99"/>
    </row>
    <row r="34" spans="1:5" ht="18" customHeight="1" thickBot="1">
      <c r="A34" s="117"/>
      <c r="B34" s="81"/>
      <c r="C34" s="121">
        <f>+C32+C11</f>
        <v>-238990</v>
      </c>
      <c r="D34" s="122"/>
      <c r="E34" s="121">
        <f>+E32+E11</f>
        <v>-151831</v>
      </c>
    </row>
    <row r="35" spans="1:5" ht="13.5" thickTop="1">
      <c r="A35" s="117"/>
      <c r="B35" s="81"/>
      <c r="C35" s="99"/>
      <c r="D35" s="99"/>
      <c r="E35" s="99"/>
    </row>
    <row r="36" spans="1:5" ht="12.75">
      <c r="A36" s="116"/>
      <c r="B36" s="83" t="s">
        <v>16</v>
      </c>
      <c r="C36" s="99"/>
      <c r="D36" s="99"/>
      <c r="E36" s="99"/>
    </row>
    <row r="37" spans="1:5" ht="12.75">
      <c r="A37" s="117"/>
      <c r="C37" s="99"/>
      <c r="D37" s="99"/>
      <c r="E37" s="99"/>
    </row>
    <row r="38" spans="1:5" ht="12.75">
      <c r="A38" s="116"/>
      <c r="B38" s="75" t="s">
        <v>40</v>
      </c>
      <c r="C38" s="99">
        <f>+E38</f>
        <v>25000</v>
      </c>
      <c r="D38" s="99"/>
      <c r="E38" s="99">
        <v>25000</v>
      </c>
    </row>
    <row r="39" spans="1:5" ht="12.75">
      <c r="A39" s="116"/>
      <c r="B39" s="75" t="s">
        <v>41</v>
      </c>
      <c r="C39" s="99">
        <f>+E39</f>
        <v>1050</v>
      </c>
      <c r="D39" s="99"/>
      <c r="E39" s="99">
        <v>1050</v>
      </c>
    </row>
    <row r="40" spans="1:5" ht="12.75">
      <c r="A40" s="116"/>
      <c r="B40" s="75" t="s">
        <v>194</v>
      </c>
      <c r="C40" s="99">
        <f>+E40</f>
        <v>4700</v>
      </c>
      <c r="D40" s="99"/>
      <c r="E40" s="99">
        <v>4700</v>
      </c>
    </row>
    <row r="41" spans="1:5" ht="12.75">
      <c r="A41" s="116"/>
      <c r="B41" s="81" t="s">
        <v>51</v>
      </c>
      <c r="C41" s="99">
        <v>-269740</v>
      </c>
      <c r="D41" s="99"/>
      <c r="E41" s="99">
        <v>-264809</v>
      </c>
    </row>
    <row r="42" spans="1:5" ht="3" customHeight="1">
      <c r="A42" s="117"/>
      <c r="B42" s="104"/>
      <c r="C42" s="99"/>
      <c r="D42" s="99"/>
      <c r="E42" s="99"/>
    </row>
    <row r="43" spans="1:5" ht="12.75">
      <c r="A43" s="117"/>
      <c r="B43" s="81"/>
      <c r="C43" s="156">
        <f>SUM(C38:C41)</f>
        <v>-238990</v>
      </c>
      <c r="D43" s="97"/>
      <c r="E43" s="156">
        <f>SUM(E38:E41)</f>
        <v>-234059</v>
      </c>
    </row>
    <row r="44" spans="1:5" ht="12.75">
      <c r="A44" s="117"/>
      <c r="B44" s="81"/>
      <c r="C44" s="97"/>
      <c r="D44" s="97"/>
      <c r="E44" s="97"/>
    </row>
    <row r="45" spans="1:5" ht="12.75">
      <c r="A45" s="117"/>
      <c r="B45" s="81" t="s">
        <v>195</v>
      </c>
      <c r="C45" s="97">
        <v>0</v>
      </c>
      <c r="D45" s="97"/>
      <c r="E45" s="99">
        <v>82228</v>
      </c>
    </row>
    <row r="46" spans="1:5" ht="12.75">
      <c r="A46" s="117"/>
      <c r="B46" s="81"/>
      <c r="C46" s="97"/>
      <c r="D46" s="97"/>
      <c r="E46" s="97"/>
    </row>
    <row r="47" spans="1:5" ht="13.5" thickBot="1">
      <c r="A47" s="117"/>
      <c r="B47" s="81"/>
      <c r="C47" s="153">
        <f>SUM(C43:C45)</f>
        <v>-238990</v>
      </c>
      <c r="D47" s="97"/>
      <c r="E47" s="153">
        <f>SUM(E43:E45)</f>
        <v>-151831</v>
      </c>
    </row>
    <row r="48" spans="1:5" ht="13.5" thickTop="1">
      <c r="A48" s="117"/>
      <c r="B48" s="81"/>
      <c r="C48" s="97"/>
      <c r="D48" s="97"/>
      <c r="E48" s="97"/>
    </row>
    <row r="49" spans="1:5" ht="12.75">
      <c r="A49" s="117"/>
      <c r="B49" s="81"/>
      <c r="C49" s="97"/>
      <c r="D49" s="97"/>
      <c r="E49" s="97"/>
    </row>
    <row r="50" spans="1:5" ht="12.75">
      <c r="A50" s="117"/>
      <c r="B50" s="81"/>
      <c r="C50" s="99"/>
      <c r="D50" s="99"/>
      <c r="E50" s="99"/>
    </row>
    <row r="51" spans="1:5" ht="12.75" hidden="1">
      <c r="A51" s="117"/>
      <c r="B51" s="83" t="s">
        <v>45</v>
      </c>
      <c r="C51" s="79">
        <v>0</v>
      </c>
      <c r="D51" s="79"/>
      <c r="E51" s="79">
        <v>0</v>
      </c>
    </row>
    <row r="52" spans="1:5" ht="12.75" hidden="1">
      <c r="A52" s="117"/>
      <c r="B52" s="81"/>
      <c r="C52" s="76"/>
      <c r="D52" s="76"/>
      <c r="E52" s="76"/>
    </row>
    <row r="53" spans="1:5" ht="18" customHeight="1" hidden="1" thickBot="1">
      <c r="A53" s="117"/>
      <c r="B53" s="81"/>
      <c r="C53" s="121">
        <f>SUM(C43:C51)</f>
        <v>-477980</v>
      </c>
      <c r="D53" s="121"/>
      <c r="E53" s="121">
        <f>SUM(E43:E51)</f>
        <v>-303662</v>
      </c>
    </row>
    <row r="54" spans="1:5" ht="12.75">
      <c r="A54" s="117"/>
      <c r="B54" s="81"/>
      <c r="C54" s="99"/>
      <c r="D54" s="99"/>
      <c r="E54" s="99"/>
    </row>
    <row r="55" spans="1:5" ht="12.75">
      <c r="A55" s="116"/>
      <c r="B55" s="123" t="s">
        <v>52</v>
      </c>
      <c r="C55" s="111">
        <f>C43/25000</f>
        <v>-9.5596</v>
      </c>
      <c r="D55" s="111"/>
      <c r="E55" s="111">
        <f>E43/25000</f>
        <v>-9.36236</v>
      </c>
    </row>
    <row r="56" spans="1:5" ht="10.5" customHeight="1">
      <c r="A56" s="81"/>
      <c r="B56" s="81"/>
      <c r="C56" s="99"/>
      <c r="D56" s="99"/>
      <c r="E56" s="99"/>
    </row>
    <row r="57" spans="1:5" ht="12.75">
      <c r="A57" s="81"/>
      <c r="B57" s="81"/>
      <c r="C57" s="99"/>
      <c r="D57" s="99"/>
      <c r="E57" s="99"/>
    </row>
    <row r="58" spans="1:5" ht="12.75">
      <c r="A58" s="75" t="s">
        <v>209</v>
      </c>
      <c r="C58" s="76"/>
      <c r="D58" s="76"/>
      <c r="E58" s="76"/>
    </row>
    <row r="59" spans="1:5" ht="12.75">
      <c r="A59" s="75" t="s">
        <v>210</v>
      </c>
      <c r="C59" s="76"/>
      <c r="D59" s="76"/>
      <c r="E59" s="76"/>
    </row>
    <row r="60" spans="3:5" ht="12.75">
      <c r="C60" s="76"/>
      <c r="D60" s="76"/>
      <c r="E60" s="76"/>
    </row>
    <row r="61" spans="3:5" ht="12.75">
      <c r="C61" s="76"/>
      <c r="D61" s="76"/>
      <c r="E61" s="76"/>
    </row>
    <row r="62" spans="3:5" ht="12.75">
      <c r="C62" s="76"/>
      <c r="D62" s="76"/>
      <c r="E62" s="76"/>
    </row>
    <row r="63" spans="3:5" ht="12.75">
      <c r="C63" s="76"/>
      <c r="D63" s="76"/>
      <c r="E63" s="76"/>
    </row>
    <row r="64" spans="3:5" ht="12.75">
      <c r="C64" s="76"/>
      <c r="D64" s="76"/>
      <c r="E64" s="76"/>
    </row>
    <row r="65" spans="3:5" ht="12.75">
      <c r="C65" s="76"/>
      <c r="D65" s="76"/>
      <c r="E65" s="76"/>
    </row>
    <row r="66" spans="3:5" ht="12.75">
      <c r="C66" s="76"/>
      <c r="D66" s="76"/>
      <c r="E66" s="76"/>
    </row>
    <row r="67" spans="3:5" ht="12.75">
      <c r="C67" s="76"/>
      <c r="D67" s="76"/>
      <c r="E67" s="76"/>
    </row>
    <row r="68" spans="3:5" ht="12.75">
      <c r="C68" s="76"/>
      <c r="D68" s="76"/>
      <c r="E68" s="76"/>
    </row>
    <row r="69" spans="3:5" ht="12.75">
      <c r="C69" s="76"/>
      <c r="D69" s="76"/>
      <c r="E69" s="76"/>
    </row>
    <row r="70" spans="3:5" ht="12.75">
      <c r="C70" s="76"/>
      <c r="D70" s="76"/>
      <c r="E70" s="76"/>
    </row>
    <row r="71" spans="3:5" ht="12.75">
      <c r="C71" s="76"/>
      <c r="D71" s="76"/>
      <c r="E71" s="76"/>
    </row>
    <row r="72" spans="3:5" ht="12.75">
      <c r="C72" s="76"/>
      <c r="D72" s="76"/>
      <c r="E72" s="76"/>
    </row>
    <row r="73" spans="3:5" ht="12.75">
      <c r="C73" s="76"/>
      <c r="D73" s="76"/>
      <c r="E73" s="76"/>
    </row>
  </sheetData>
  <printOptions/>
  <pageMargins left="1.25" right="1" top="0.5" bottom="1.25" header="0" footer="1"/>
  <pageSetup fitToHeight="1" fitToWidth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X82"/>
  <sheetViews>
    <sheetView workbookViewId="0" topLeftCell="A1">
      <selection activeCell="D7" sqref="D7"/>
    </sheetView>
  </sheetViews>
  <sheetFormatPr defaultColWidth="9.140625" defaultRowHeight="12.75"/>
  <cols>
    <col min="1" max="1" width="3.00390625" style="75" customWidth="1"/>
    <col min="2" max="2" width="37.140625" style="75" customWidth="1"/>
    <col min="3" max="6" width="12.7109375" style="75" customWidth="1"/>
    <col min="7" max="7" width="9.140625" style="75" customWidth="1"/>
    <col min="8" max="8" width="9.140625" style="75" hidden="1" customWidth="1"/>
    <col min="9" max="9" width="10.140625" style="76" hidden="1" customWidth="1"/>
    <col min="10" max="10" width="11.140625" style="75" hidden="1" customWidth="1"/>
    <col min="11" max="11" width="10.28125" style="76" hidden="1" customWidth="1"/>
    <col min="12" max="12" width="9.140625" style="75" hidden="1" customWidth="1"/>
    <col min="13" max="15" width="13.7109375" style="75" hidden="1" customWidth="1"/>
    <col min="16" max="21" width="13.7109375" style="75" customWidth="1"/>
    <col min="22" max="23" width="9.140625" style="75" customWidth="1"/>
    <col min="24" max="24" width="13.8515625" style="75" customWidth="1"/>
    <col min="25" max="16384" width="9.140625" style="75" customWidth="1"/>
  </cols>
  <sheetData>
    <row r="2" ht="42.75" customHeight="1"/>
    <row r="3" ht="7.5" customHeight="1"/>
    <row r="4" spans="1:11" s="77" customFormat="1" ht="12.75">
      <c r="A4" s="77" t="str">
        <f>+'Cash flow'!A1</f>
        <v>SPORTMA CORPORATION BERHAD (188819-V)</v>
      </c>
      <c r="B4" s="78"/>
      <c r="I4" s="79"/>
      <c r="K4" s="79"/>
    </row>
    <row r="5" spans="1:11" s="77" customFormat="1" ht="12.75">
      <c r="A5" s="126" t="str">
        <f>+'BS'!A2</f>
        <v>(SPECIAL ADMINISTRATORS APPOINTED)</v>
      </c>
      <c r="I5" s="79"/>
      <c r="K5" s="79"/>
    </row>
    <row r="6" ht="12.75">
      <c r="A6" s="80"/>
    </row>
    <row r="7" spans="1:24" ht="12.75">
      <c r="A7" s="83" t="s">
        <v>62</v>
      </c>
      <c r="B7" s="81"/>
      <c r="C7" s="81"/>
      <c r="D7" s="81"/>
      <c r="E7" s="81"/>
      <c r="F7" s="81"/>
      <c r="X7" s="81"/>
    </row>
    <row r="8" spans="1:24" ht="12.75">
      <c r="A8" s="77" t="s">
        <v>72</v>
      </c>
      <c r="B8" s="81"/>
      <c r="C8" s="81"/>
      <c r="D8" s="81"/>
      <c r="E8" s="81"/>
      <c r="F8" s="81"/>
      <c r="X8" s="81"/>
    </row>
    <row r="9" spans="1:24" ht="13.5" thickBot="1">
      <c r="A9" s="77"/>
      <c r="B9" s="81"/>
      <c r="C9" s="81"/>
      <c r="D9" s="81"/>
      <c r="E9" s="81"/>
      <c r="F9" s="81"/>
      <c r="X9" s="81"/>
    </row>
    <row r="10" spans="1:24" ht="12.75">
      <c r="A10" s="81"/>
      <c r="B10" s="81"/>
      <c r="C10" s="84" t="s">
        <v>18</v>
      </c>
      <c r="D10" s="85"/>
      <c r="E10" s="84" t="s">
        <v>19</v>
      </c>
      <c r="F10" s="85"/>
      <c r="J10" s="86" t="s">
        <v>1</v>
      </c>
      <c r="M10" s="87"/>
      <c r="N10" s="87"/>
      <c r="O10" s="87"/>
      <c r="P10" s="85"/>
      <c r="Q10" s="85"/>
      <c r="R10" s="85"/>
      <c r="S10" s="85"/>
      <c r="T10" s="85"/>
      <c r="U10" s="85"/>
      <c r="X10" s="84" t="s">
        <v>19</v>
      </c>
    </row>
    <row r="11" spans="1:24" ht="12.75">
      <c r="A11" s="81"/>
      <c r="B11" s="81"/>
      <c r="C11" s="85" t="s">
        <v>70</v>
      </c>
      <c r="D11" s="85" t="s">
        <v>71</v>
      </c>
      <c r="E11" s="85" t="s">
        <v>70</v>
      </c>
      <c r="F11" s="85" t="s">
        <v>71</v>
      </c>
      <c r="H11" s="91"/>
      <c r="I11" s="88" t="s">
        <v>2</v>
      </c>
      <c r="J11" s="88" t="s">
        <v>4</v>
      </c>
      <c r="M11" s="89" t="s">
        <v>3</v>
      </c>
      <c r="N11" s="89" t="s">
        <v>5</v>
      </c>
      <c r="O11" s="89" t="s">
        <v>3</v>
      </c>
      <c r="P11" s="85"/>
      <c r="Q11" s="85"/>
      <c r="R11" s="85"/>
      <c r="S11" s="85"/>
      <c r="T11" s="85"/>
      <c r="U11" s="85"/>
      <c r="X11" s="85" t="s">
        <v>12</v>
      </c>
    </row>
    <row r="12" spans="1:24" ht="12.75">
      <c r="A12" s="81"/>
      <c r="B12" s="81"/>
      <c r="C12" s="85" t="s">
        <v>6</v>
      </c>
      <c r="D12" s="85" t="s">
        <v>6</v>
      </c>
      <c r="E12" s="85" t="s">
        <v>6</v>
      </c>
      <c r="F12" s="85" t="s">
        <v>6</v>
      </c>
      <c r="J12" s="92" t="s">
        <v>6</v>
      </c>
      <c r="M12" s="93" t="s">
        <v>6</v>
      </c>
      <c r="N12" s="93" t="s">
        <v>6</v>
      </c>
      <c r="O12" s="93" t="s">
        <v>6</v>
      </c>
      <c r="P12" s="85"/>
      <c r="Q12" s="85"/>
      <c r="R12" s="85"/>
      <c r="S12" s="85"/>
      <c r="T12" s="85"/>
      <c r="U12" s="85"/>
      <c r="X12" s="85" t="s">
        <v>6</v>
      </c>
    </row>
    <row r="13" spans="1:24" ht="12.75">
      <c r="A13" s="81"/>
      <c r="B13" s="81"/>
      <c r="C13" s="81"/>
      <c r="D13" s="81"/>
      <c r="E13" s="81"/>
      <c r="F13" s="81"/>
      <c r="J13" s="94"/>
      <c r="M13" s="95"/>
      <c r="N13" s="95"/>
      <c r="O13" s="95"/>
      <c r="P13" s="81"/>
      <c r="Q13" s="81"/>
      <c r="R13" s="81"/>
      <c r="S13" s="81"/>
      <c r="T13" s="81"/>
      <c r="U13" s="81"/>
      <c r="X13" s="81"/>
    </row>
    <row r="14" spans="1:24" ht="13.5" thickBot="1">
      <c r="A14" s="81"/>
      <c r="B14" s="96" t="s">
        <v>7</v>
      </c>
      <c r="C14" s="144">
        <v>0</v>
      </c>
      <c r="D14" s="145">
        <v>0</v>
      </c>
      <c r="E14" s="144">
        <v>0</v>
      </c>
      <c r="F14" s="145">
        <v>0</v>
      </c>
      <c r="H14" s="99">
        <v>37335</v>
      </c>
      <c r="I14" s="76">
        <v>6744</v>
      </c>
      <c r="J14" s="100">
        <v>5236</v>
      </c>
      <c r="K14" s="76">
        <f>+I14-J14</f>
        <v>1508</v>
      </c>
      <c r="M14" s="101">
        <v>37335</v>
      </c>
      <c r="N14" s="101">
        <v>27835</v>
      </c>
      <c r="O14" s="101">
        <f>SUM(M14-N14)</f>
        <v>9500</v>
      </c>
      <c r="P14" s="146"/>
      <c r="Q14" s="146"/>
      <c r="R14" s="146"/>
      <c r="S14" s="146"/>
      <c r="T14" s="146"/>
      <c r="U14" s="146"/>
      <c r="X14" s="144">
        <v>2131</v>
      </c>
    </row>
    <row r="15" spans="1:24" ht="12.75">
      <c r="A15" s="81"/>
      <c r="B15" s="81"/>
      <c r="C15" s="99"/>
      <c r="D15" s="146"/>
      <c r="E15" s="99"/>
      <c r="F15" s="146"/>
      <c r="H15" s="99"/>
      <c r="J15" s="102"/>
      <c r="K15" s="76">
        <f>+I15-J15</f>
        <v>0</v>
      </c>
      <c r="M15" s="103"/>
      <c r="N15" s="103"/>
      <c r="O15" s="101">
        <f>SUM(M15-N15)</f>
        <v>0</v>
      </c>
      <c r="P15" s="146"/>
      <c r="Q15" s="146"/>
      <c r="R15" s="146"/>
      <c r="S15" s="146"/>
      <c r="T15" s="146"/>
      <c r="U15" s="146"/>
      <c r="X15" s="99"/>
    </row>
    <row r="16" spans="1:24" ht="12.75">
      <c r="A16" s="81"/>
      <c r="B16" s="81" t="s">
        <v>177</v>
      </c>
      <c r="C16" s="99">
        <v>-30</v>
      </c>
      <c r="D16" s="146">
        <v>-119</v>
      </c>
      <c r="E16" s="99">
        <f aca="true" t="shared" si="0" ref="E16:F18">+C16</f>
        <v>-30</v>
      </c>
      <c r="F16" s="99">
        <f t="shared" si="0"/>
        <v>-119</v>
      </c>
      <c r="H16" s="99"/>
      <c r="J16" s="102"/>
      <c r="K16" s="76">
        <f>+I16-J16</f>
        <v>0</v>
      </c>
      <c r="M16" s="103"/>
      <c r="N16" s="103"/>
      <c r="O16" s="101">
        <f>SUM(M16-N16)</f>
        <v>0</v>
      </c>
      <c r="P16" s="146"/>
      <c r="Q16" s="146"/>
      <c r="R16" s="146"/>
      <c r="S16" s="146"/>
      <c r="T16" s="146"/>
      <c r="U16" s="146"/>
      <c r="X16" s="99">
        <v>3151</v>
      </c>
    </row>
    <row r="17" spans="1:24" ht="12.75">
      <c r="A17" s="81"/>
      <c r="B17" s="81" t="s">
        <v>55</v>
      </c>
      <c r="C17" s="99">
        <v>-30</v>
      </c>
      <c r="D17" s="146">
        <v>-478</v>
      </c>
      <c r="E17" s="99">
        <f t="shared" si="0"/>
        <v>-30</v>
      </c>
      <c r="F17" s="99">
        <f t="shared" si="0"/>
        <v>-478</v>
      </c>
      <c r="H17" s="99"/>
      <c r="J17" s="100"/>
      <c r="M17" s="101"/>
      <c r="N17" s="101"/>
      <c r="O17" s="101"/>
      <c r="P17" s="146"/>
      <c r="Q17" s="146"/>
      <c r="R17" s="146"/>
      <c r="S17" s="146"/>
      <c r="T17" s="146"/>
      <c r="U17" s="146"/>
      <c r="V17" s="75">
        <v>8424.87</v>
      </c>
      <c r="X17" s="99"/>
    </row>
    <row r="18" spans="1:24" ht="12.75">
      <c r="A18" s="81"/>
      <c r="B18" s="81" t="s">
        <v>8</v>
      </c>
      <c r="C18" s="99">
        <v>-4871</v>
      </c>
      <c r="D18" s="146">
        <v>-4224</v>
      </c>
      <c r="E18" s="99">
        <f t="shared" si="0"/>
        <v>-4871</v>
      </c>
      <c r="F18" s="99">
        <f t="shared" si="0"/>
        <v>-4224</v>
      </c>
      <c r="H18" s="99">
        <v>-13091</v>
      </c>
      <c r="I18" s="76">
        <v>-15972</v>
      </c>
      <c r="J18" s="100">
        <v>-10643</v>
      </c>
      <c r="K18" s="100">
        <f>+I18-J18</f>
        <v>-5329</v>
      </c>
      <c r="M18" s="101">
        <v>-13091</v>
      </c>
      <c r="N18" s="101">
        <v>-7667</v>
      </c>
      <c r="O18" s="101">
        <f>SUM(M18-N18)</f>
        <v>-5424</v>
      </c>
      <c r="P18" s="146"/>
      <c r="Q18" s="146"/>
      <c r="R18" s="146"/>
      <c r="S18" s="146"/>
      <c r="T18" s="146"/>
      <c r="U18" s="146"/>
      <c r="V18" s="75">
        <v>7592.86</v>
      </c>
      <c r="X18" s="99">
        <v>-10883</v>
      </c>
    </row>
    <row r="19" spans="1:24" ht="12.75">
      <c r="A19" s="81"/>
      <c r="B19" s="81"/>
      <c r="C19" s="140"/>
      <c r="D19" s="147"/>
      <c r="E19" s="140"/>
      <c r="F19" s="147"/>
      <c r="H19" s="99"/>
      <c r="J19" s="102"/>
      <c r="K19" s="76">
        <f>+I19-J19</f>
        <v>0</v>
      </c>
      <c r="M19" s="103"/>
      <c r="N19" s="103"/>
      <c r="O19" s="101">
        <f>SUM(M19-N19)</f>
        <v>0</v>
      </c>
      <c r="P19" s="146"/>
      <c r="Q19" s="146"/>
      <c r="R19" s="146"/>
      <c r="S19" s="146"/>
      <c r="T19" s="146"/>
      <c r="U19" s="146"/>
      <c r="V19" s="75">
        <v>53711.43</v>
      </c>
      <c r="X19" s="140"/>
    </row>
    <row r="20" spans="1:24" ht="12.75">
      <c r="A20" s="81"/>
      <c r="B20" s="148" t="s">
        <v>172</v>
      </c>
      <c r="C20" s="146">
        <f>SUM(C16:C19)</f>
        <v>-4931</v>
      </c>
      <c r="D20" s="146">
        <f>SUM(D16:D19)</f>
        <v>-4821</v>
      </c>
      <c r="E20" s="146">
        <f>SUM(E16:E19)</f>
        <v>-4931</v>
      </c>
      <c r="F20" s="146">
        <f>SUM(F16:F19)</f>
        <v>-4821</v>
      </c>
      <c r="H20" s="99"/>
      <c r="J20" s="100"/>
      <c r="M20" s="101"/>
      <c r="N20" s="101"/>
      <c r="O20" s="101"/>
      <c r="P20" s="146"/>
      <c r="Q20" s="146"/>
      <c r="R20" s="146"/>
      <c r="S20" s="146"/>
      <c r="T20" s="146"/>
      <c r="U20" s="146"/>
      <c r="V20" s="75">
        <f>SUM(V17:V19)</f>
        <v>69729.16</v>
      </c>
      <c r="X20" s="146">
        <f>SUM(X16:X19)</f>
        <v>-7732</v>
      </c>
    </row>
    <row r="21" spans="1:24" ht="12.75">
      <c r="A21" s="81"/>
      <c r="B21" s="81"/>
      <c r="C21" s="99"/>
      <c r="D21" s="99"/>
      <c r="E21" s="99"/>
      <c r="F21" s="146"/>
      <c r="H21" s="99">
        <v>-24666</v>
      </c>
      <c r="J21" s="100" t="e">
        <f>+#REF!+#REF!</f>
        <v>#REF!</v>
      </c>
      <c r="M21" s="101" t="e">
        <f>+#REF!+#REF!</f>
        <v>#REF!</v>
      </c>
      <c r="N21" s="101" t="e">
        <f>+#REF!+#REF!</f>
        <v>#REF!</v>
      </c>
      <c r="O21" s="101" t="e">
        <f>+#REF!+#REF!</f>
        <v>#REF!</v>
      </c>
      <c r="P21" s="146"/>
      <c r="Q21" s="146"/>
      <c r="R21" s="146"/>
      <c r="S21" s="146"/>
      <c r="T21" s="146"/>
      <c r="U21" s="146"/>
      <c r="X21" s="99"/>
    </row>
    <row r="22" spans="1:24" ht="12.75">
      <c r="A22" s="81"/>
      <c r="B22" s="120" t="s">
        <v>20</v>
      </c>
      <c r="C22" s="99">
        <v>0</v>
      </c>
      <c r="D22" s="146">
        <v>0</v>
      </c>
      <c r="E22" s="99">
        <v>0</v>
      </c>
      <c r="F22" s="146">
        <v>0</v>
      </c>
      <c r="H22" s="99"/>
      <c r="J22" s="102"/>
      <c r="M22" s="103"/>
      <c r="N22" s="103"/>
      <c r="O22" s="103"/>
      <c r="P22" s="146"/>
      <c r="Q22" s="146"/>
      <c r="R22" s="146"/>
      <c r="S22" s="146"/>
      <c r="T22" s="146"/>
      <c r="U22" s="146"/>
      <c r="X22" s="99">
        <v>0</v>
      </c>
    </row>
    <row r="23" spans="1:24" ht="12.75">
      <c r="A23" s="81"/>
      <c r="B23" s="81"/>
      <c r="C23" s="99"/>
      <c r="D23" s="146"/>
      <c r="E23" s="99"/>
      <c r="F23" s="146"/>
      <c r="H23" s="99">
        <v>0</v>
      </c>
      <c r="J23" s="100">
        <v>0</v>
      </c>
      <c r="M23" s="101">
        <v>0</v>
      </c>
      <c r="N23" s="101">
        <v>0</v>
      </c>
      <c r="O23" s="101">
        <v>0</v>
      </c>
      <c r="P23" s="146"/>
      <c r="Q23" s="146"/>
      <c r="R23" s="146"/>
      <c r="S23" s="146"/>
      <c r="T23" s="146"/>
      <c r="U23" s="146"/>
      <c r="X23" s="99"/>
    </row>
    <row r="24" spans="1:24" ht="13.5" thickBot="1">
      <c r="A24" s="81"/>
      <c r="B24" s="118" t="s">
        <v>173</v>
      </c>
      <c r="C24" s="149">
        <f>SUM(C20:C22)</f>
        <v>-4931</v>
      </c>
      <c r="D24" s="149">
        <f>SUM(D20:D22)</f>
        <v>-4821</v>
      </c>
      <c r="E24" s="149">
        <f>SUM(E20:E22)</f>
        <v>-4931</v>
      </c>
      <c r="F24" s="149">
        <f>SUM(F20:F22)</f>
        <v>-4821</v>
      </c>
      <c r="H24" s="99"/>
      <c r="J24" s="100"/>
      <c r="M24" s="101"/>
      <c r="N24" s="101"/>
      <c r="O24" s="101"/>
      <c r="P24" s="146"/>
      <c r="Q24" s="146"/>
      <c r="R24" s="146"/>
      <c r="S24" s="146"/>
      <c r="T24" s="146"/>
      <c r="U24" s="146"/>
      <c r="X24" s="149">
        <f>SUM(X20:X22)</f>
        <v>-7732</v>
      </c>
    </row>
    <row r="25" spans="1:24" ht="13.5" thickTop="1">
      <c r="A25" s="81"/>
      <c r="B25" s="81"/>
      <c r="C25" s="99"/>
      <c r="D25" s="146"/>
      <c r="E25" s="99"/>
      <c r="F25" s="146"/>
      <c r="H25" s="99"/>
      <c r="J25" s="100"/>
      <c r="M25" s="101"/>
      <c r="N25" s="101"/>
      <c r="O25" s="101"/>
      <c r="P25" s="146"/>
      <c r="Q25" s="146"/>
      <c r="R25" s="146"/>
      <c r="S25" s="146"/>
      <c r="T25" s="146"/>
      <c r="U25" s="146"/>
      <c r="X25" s="99"/>
    </row>
    <row r="26" spans="1:24" ht="12.75">
      <c r="A26" s="81"/>
      <c r="B26" s="104"/>
      <c r="C26" s="99"/>
      <c r="D26" s="146"/>
      <c r="E26" s="99"/>
      <c r="F26" s="146"/>
      <c r="H26" s="99"/>
      <c r="J26" s="100"/>
      <c r="M26" s="101"/>
      <c r="N26" s="101"/>
      <c r="O26" s="101"/>
      <c r="P26" s="146"/>
      <c r="Q26" s="146"/>
      <c r="R26" s="146"/>
      <c r="S26" s="146"/>
      <c r="T26" s="146"/>
      <c r="U26" s="146"/>
      <c r="X26" s="99"/>
    </row>
    <row r="27" spans="1:24" ht="12.75">
      <c r="A27" s="81"/>
      <c r="B27" s="96" t="s">
        <v>178</v>
      </c>
      <c r="C27" s="150">
        <f>(+C24/25000)/0.01</f>
        <v>-19.724</v>
      </c>
      <c r="D27" s="150">
        <f>(+D24/25000)/0.01</f>
        <v>-19.284000000000002</v>
      </c>
      <c r="E27" s="150">
        <f>(+E24/25000)/0.01</f>
        <v>-19.724</v>
      </c>
      <c r="F27" s="150">
        <f>(+F24/25000)/0.01</f>
        <v>-19.284000000000002</v>
      </c>
      <c r="H27" s="99">
        <v>-123.6390977443609</v>
      </c>
      <c r="J27" s="100" t="e">
        <f>(+#REF!/19950)/0.01</f>
        <v>#REF!</v>
      </c>
      <c r="M27" s="151" t="e">
        <f>(+#REF!/19950)/0.01</f>
        <v>#REF!</v>
      </c>
      <c r="N27" s="151" t="e">
        <f>(+#REF!/19950)/0.01</f>
        <v>#REF!</v>
      </c>
      <c r="O27" s="151" t="e">
        <f>(+#REF!/19950)/0.01</f>
        <v>#REF!</v>
      </c>
      <c r="P27" s="99"/>
      <c r="Q27" s="99"/>
      <c r="R27" s="99"/>
      <c r="S27" s="99"/>
      <c r="T27" s="99"/>
      <c r="U27" s="99"/>
      <c r="X27" s="152">
        <f>(+X24/19950)/0.01</f>
        <v>-38.75689223057644</v>
      </c>
    </row>
    <row r="28" spans="1:24" ht="12.75">
      <c r="A28" s="81"/>
      <c r="B28" s="81"/>
      <c r="C28" s="99"/>
      <c r="D28" s="146"/>
      <c r="E28" s="99"/>
      <c r="F28" s="146"/>
      <c r="H28" s="99"/>
      <c r="J28" s="102"/>
      <c r="M28" s="103"/>
      <c r="N28" s="103"/>
      <c r="O28" s="103"/>
      <c r="P28" s="146"/>
      <c r="Q28" s="146"/>
      <c r="R28" s="146"/>
      <c r="S28" s="146"/>
      <c r="T28" s="146"/>
      <c r="U28" s="146"/>
      <c r="X28" s="99"/>
    </row>
    <row r="29" spans="3:24" ht="12.75">
      <c r="C29" s="76"/>
      <c r="D29" s="76"/>
      <c r="E29" s="76"/>
      <c r="F29" s="76"/>
      <c r="H29" s="99"/>
      <c r="J29" s="76"/>
      <c r="M29" s="76"/>
      <c r="N29" s="76"/>
      <c r="O29" s="76"/>
      <c r="P29" s="76"/>
      <c r="Q29" s="76"/>
      <c r="R29" s="76"/>
      <c r="S29" s="76"/>
      <c r="T29" s="76"/>
      <c r="U29" s="76"/>
      <c r="X29" s="76"/>
    </row>
    <row r="30" spans="1:24" ht="12.75">
      <c r="A30" s="75" t="s">
        <v>214</v>
      </c>
      <c r="C30" s="76"/>
      <c r="D30" s="76"/>
      <c r="E30" s="76"/>
      <c r="F30" s="76"/>
      <c r="H30" s="99"/>
      <c r="J30" s="76"/>
      <c r="M30" s="76"/>
      <c r="N30" s="76"/>
      <c r="O30" s="76"/>
      <c r="P30" s="76"/>
      <c r="Q30" s="76"/>
      <c r="R30" s="76"/>
      <c r="S30" s="76"/>
      <c r="T30" s="76"/>
      <c r="U30" s="76"/>
      <c r="X30" s="76"/>
    </row>
    <row r="31" spans="1:24" ht="12.75">
      <c r="A31" s="75" t="s">
        <v>210</v>
      </c>
      <c r="C31" s="76"/>
      <c r="D31" s="76"/>
      <c r="E31" s="76"/>
      <c r="F31" s="76"/>
      <c r="H31" s="99"/>
      <c r="J31" s="76"/>
      <c r="M31" s="76"/>
      <c r="N31" s="76"/>
      <c r="O31" s="76"/>
      <c r="P31" s="76"/>
      <c r="Q31" s="76"/>
      <c r="R31" s="76"/>
      <c r="S31" s="76"/>
      <c r="T31" s="76"/>
      <c r="U31" s="76"/>
      <c r="X31" s="76"/>
    </row>
    <row r="32" spans="3:24" ht="12.75">
      <c r="C32" s="76"/>
      <c r="D32" s="76"/>
      <c r="E32" s="76"/>
      <c r="F32" s="76"/>
      <c r="H32" s="99"/>
      <c r="J32" s="76"/>
      <c r="M32" s="76"/>
      <c r="N32" s="76"/>
      <c r="O32" s="76"/>
      <c r="P32" s="76"/>
      <c r="Q32" s="76"/>
      <c r="R32" s="76"/>
      <c r="S32" s="76"/>
      <c r="T32" s="76"/>
      <c r="U32" s="76"/>
      <c r="X32" s="76"/>
    </row>
    <row r="33" spans="3:24" ht="12.75">
      <c r="C33" s="76"/>
      <c r="D33" s="76"/>
      <c r="E33" s="76"/>
      <c r="F33" s="76"/>
      <c r="H33" s="76"/>
      <c r="J33" s="76"/>
      <c r="M33" s="76"/>
      <c r="N33" s="76"/>
      <c r="O33" s="76"/>
      <c r="P33" s="76"/>
      <c r="Q33" s="76"/>
      <c r="R33" s="76"/>
      <c r="S33" s="76"/>
      <c r="T33" s="76"/>
      <c r="U33" s="76"/>
      <c r="X33" s="76"/>
    </row>
    <row r="34" spans="3:24" ht="12.75">
      <c r="C34" s="76"/>
      <c r="D34" s="76"/>
      <c r="E34" s="76"/>
      <c r="F34" s="76"/>
      <c r="H34" s="76"/>
      <c r="J34" s="76"/>
      <c r="M34" s="76"/>
      <c r="N34" s="76"/>
      <c r="O34" s="76"/>
      <c r="P34" s="76"/>
      <c r="Q34" s="76"/>
      <c r="R34" s="76"/>
      <c r="S34" s="76"/>
      <c r="T34" s="76"/>
      <c r="U34" s="76"/>
      <c r="X34" s="76"/>
    </row>
    <row r="35" spans="3:24" ht="12.75">
      <c r="C35" s="76"/>
      <c r="D35" s="76"/>
      <c r="E35" s="76"/>
      <c r="F35" s="76"/>
      <c r="H35" s="76"/>
      <c r="J35" s="76"/>
      <c r="M35" s="76"/>
      <c r="N35" s="76"/>
      <c r="O35" s="76"/>
      <c r="P35" s="76"/>
      <c r="Q35" s="76"/>
      <c r="R35" s="76"/>
      <c r="S35" s="76"/>
      <c r="T35" s="76"/>
      <c r="U35" s="76"/>
      <c r="X35" s="76"/>
    </row>
    <row r="36" spans="3:24" ht="12.75">
      <c r="C36" s="76"/>
      <c r="D36" s="76"/>
      <c r="E36" s="76"/>
      <c r="F36" s="76"/>
      <c r="H36" s="76"/>
      <c r="J36" s="76"/>
      <c r="M36" s="76"/>
      <c r="N36" s="76"/>
      <c r="O36" s="76"/>
      <c r="P36" s="76"/>
      <c r="Q36" s="76"/>
      <c r="R36" s="76"/>
      <c r="S36" s="76"/>
      <c r="T36" s="76"/>
      <c r="U36" s="76"/>
      <c r="X36" s="76"/>
    </row>
    <row r="37" spans="3:24" ht="12.75">
      <c r="C37" s="76"/>
      <c r="D37" s="76"/>
      <c r="E37" s="76"/>
      <c r="F37" s="76"/>
      <c r="H37" s="76"/>
      <c r="J37" s="76"/>
      <c r="M37" s="76"/>
      <c r="N37" s="76"/>
      <c r="O37" s="76"/>
      <c r="P37" s="76"/>
      <c r="Q37" s="76"/>
      <c r="R37" s="76"/>
      <c r="S37" s="76"/>
      <c r="T37" s="76"/>
      <c r="U37" s="76"/>
      <c r="X37" s="76"/>
    </row>
    <row r="38" spans="3:24" ht="12.75">
      <c r="C38" s="76"/>
      <c r="D38" s="76"/>
      <c r="E38" s="76"/>
      <c r="F38" s="76"/>
      <c r="J38" s="76"/>
      <c r="M38" s="76"/>
      <c r="N38" s="76"/>
      <c r="O38" s="76"/>
      <c r="P38" s="76"/>
      <c r="Q38" s="76"/>
      <c r="R38" s="76"/>
      <c r="S38" s="76"/>
      <c r="T38" s="76"/>
      <c r="U38" s="76"/>
      <c r="X38" s="76"/>
    </row>
    <row r="39" spans="3:24" ht="12.75">
      <c r="C39" s="76"/>
      <c r="D39" s="76"/>
      <c r="E39" s="76"/>
      <c r="F39" s="76"/>
      <c r="J39" s="76"/>
      <c r="M39" s="76"/>
      <c r="N39" s="76"/>
      <c r="O39" s="76"/>
      <c r="P39" s="76"/>
      <c r="Q39" s="76"/>
      <c r="R39" s="76"/>
      <c r="S39" s="76"/>
      <c r="T39" s="76"/>
      <c r="U39" s="76"/>
      <c r="X39" s="76"/>
    </row>
    <row r="40" spans="3:24" ht="12.75">
      <c r="C40" s="76"/>
      <c r="D40" s="76"/>
      <c r="E40" s="76"/>
      <c r="F40" s="76"/>
      <c r="J40" s="76"/>
      <c r="M40" s="76"/>
      <c r="N40" s="76"/>
      <c r="O40" s="76"/>
      <c r="P40" s="76"/>
      <c r="Q40" s="76"/>
      <c r="R40" s="76"/>
      <c r="S40" s="76"/>
      <c r="T40" s="76"/>
      <c r="U40" s="76"/>
      <c r="X40" s="76"/>
    </row>
    <row r="41" spans="3:24" ht="12.75">
      <c r="C41" s="76"/>
      <c r="D41" s="76"/>
      <c r="E41" s="76"/>
      <c r="F41" s="76"/>
      <c r="J41" s="76"/>
      <c r="M41" s="76"/>
      <c r="N41" s="76"/>
      <c r="O41" s="76"/>
      <c r="P41" s="76"/>
      <c r="Q41" s="76"/>
      <c r="R41" s="76"/>
      <c r="S41" s="76"/>
      <c r="T41" s="76"/>
      <c r="U41" s="76"/>
      <c r="X41" s="76"/>
    </row>
    <row r="42" spans="3:24" ht="12.75">
      <c r="C42" s="76"/>
      <c r="D42" s="76"/>
      <c r="E42" s="76"/>
      <c r="F42" s="76"/>
      <c r="J42" s="76"/>
      <c r="M42" s="76"/>
      <c r="N42" s="76"/>
      <c r="O42" s="76"/>
      <c r="P42" s="76"/>
      <c r="Q42" s="76"/>
      <c r="R42" s="76"/>
      <c r="S42" s="76"/>
      <c r="T42" s="76"/>
      <c r="U42" s="76"/>
      <c r="X42" s="76"/>
    </row>
    <row r="43" spans="3:24" ht="12.75">
      <c r="C43" s="76"/>
      <c r="D43" s="76"/>
      <c r="E43" s="76"/>
      <c r="F43" s="76"/>
      <c r="J43" s="76"/>
      <c r="M43" s="76"/>
      <c r="N43" s="76"/>
      <c r="O43" s="76"/>
      <c r="P43" s="76"/>
      <c r="Q43" s="76"/>
      <c r="R43" s="76"/>
      <c r="S43" s="76"/>
      <c r="T43" s="76"/>
      <c r="U43" s="76"/>
      <c r="X43" s="76"/>
    </row>
    <row r="44" spans="3:24" ht="12.75">
      <c r="C44" s="76"/>
      <c r="D44" s="76"/>
      <c r="E44" s="76"/>
      <c r="F44" s="76"/>
      <c r="J44" s="76"/>
      <c r="M44" s="76"/>
      <c r="N44" s="76"/>
      <c r="O44" s="76"/>
      <c r="P44" s="76"/>
      <c r="Q44" s="76"/>
      <c r="R44" s="76"/>
      <c r="S44" s="76"/>
      <c r="T44" s="76"/>
      <c r="U44" s="76"/>
      <c r="X44" s="76"/>
    </row>
    <row r="45" spans="3:24" ht="12.75">
      <c r="C45" s="76"/>
      <c r="D45" s="76"/>
      <c r="E45" s="76"/>
      <c r="F45" s="76"/>
      <c r="J45" s="76"/>
      <c r="M45" s="76"/>
      <c r="N45" s="76"/>
      <c r="O45" s="76"/>
      <c r="P45" s="76"/>
      <c r="Q45" s="76"/>
      <c r="R45" s="76"/>
      <c r="S45" s="76"/>
      <c r="T45" s="76"/>
      <c r="U45" s="76"/>
      <c r="X45" s="76"/>
    </row>
    <row r="46" spans="3:24" ht="12.75">
      <c r="C46" s="76"/>
      <c r="D46" s="76"/>
      <c r="E46" s="76"/>
      <c r="F46" s="76"/>
      <c r="J46" s="76"/>
      <c r="M46" s="76"/>
      <c r="N46" s="76"/>
      <c r="O46" s="76"/>
      <c r="P46" s="76"/>
      <c r="Q46" s="76"/>
      <c r="R46" s="76"/>
      <c r="S46" s="76"/>
      <c r="T46" s="76"/>
      <c r="U46" s="76"/>
      <c r="X46" s="76"/>
    </row>
    <row r="47" spans="3:24" ht="12.75">
      <c r="C47" s="76"/>
      <c r="D47" s="76"/>
      <c r="E47" s="76"/>
      <c r="F47" s="76"/>
      <c r="J47" s="76"/>
      <c r="M47" s="76"/>
      <c r="N47" s="76"/>
      <c r="O47" s="76"/>
      <c r="P47" s="76"/>
      <c r="Q47" s="76"/>
      <c r="R47" s="76"/>
      <c r="S47" s="76"/>
      <c r="T47" s="76"/>
      <c r="U47" s="76"/>
      <c r="X47" s="76"/>
    </row>
    <row r="48" spans="3:24" ht="12.75">
      <c r="C48" s="76"/>
      <c r="D48" s="76"/>
      <c r="E48" s="76"/>
      <c r="F48" s="76"/>
      <c r="J48" s="76"/>
      <c r="M48" s="76"/>
      <c r="N48" s="76"/>
      <c r="O48" s="76"/>
      <c r="P48" s="76"/>
      <c r="Q48" s="76"/>
      <c r="R48" s="76"/>
      <c r="S48" s="76"/>
      <c r="T48" s="76"/>
      <c r="U48" s="76"/>
      <c r="X48" s="76"/>
    </row>
    <row r="49" spans="3:24" ht="12.75">
      <c r="C49" s="76"/>
      <c r="D49" s="76"/>
      <c r="E49" s="76"/>
      <c r="F49" s="76"/>
      <c r="J49" s="76"/>
      <c r="M49" s="76"/>
      <c r="N49" s="76"/>
      <c r="O49" s="76"/>
      <c r="P49" s="76"/>
      <c r="Q49" s="76"/>
      <c r="R49" s="76"/>
      <c r="S49" s="76"/>
      <c r="T49" s="76"/>
      <c r="U49" s="76"/>
      <c r="X49" s="76"/>
    </row>
    <row r="50" spans="3:24" ht="12.75">
      <c r="C50" s="76"/>
      <c r="D50" s="76"/>
      <c r="E50" s="76"/>
      <c r="F50" s="76"/>
      <c r="J50" s="76"/>
      <c r="M50" s="76"/>
      <c r="N50" s="76"/>
      <c r="O50" s="76"/>
      <c r="P50" s="76"/>
      <c r="Q50" s="76"/>
      <c r="R50" s="76"/>
      <c r="S50" s="76"/>
      <c r="T50" s="76"/>
      <c r="U50" s="76"/>
      <c r="X50" s="76"/>
    </row>
    <row r="51" spans="3:24" ht="12.75">
      <c r="C51" s="76"/>
      <c r="D51" s="76"/>
      <c r="E51" s="76"/>
      <c r="F51" s="76"/>
      <c r="J51" s="76"/>
      <c r="M51" s="76"/>
      <c r="N51" s="76"/>
      <c r="O51" s="76"/>
      <c r="P51" s="76"/>
      <c r="Q51" s="76"/>
      <c r="R51" s="76"/>
      <c r="S51" s="76"/>
      <c r="T51" s="76"/>
      <c r="U51" s="76"/>
      <c r="X51" s="76"/>
    </row>
    <row r="52" spans="3:24" ht="12.75">
      <c r="C52" s="76"/>
      <c r="D52" s="76"/>
      <c r="E52" s="76"/>
      <c r="F52" s="76"/>
      <c r="J52" s="76"/>
      <c r="M52" s="76"/>
      <c r="N52" s="76"/>
      <c r="O52" s="76"/>
      <c r="P52" s="76"/>
      <c r="Q52" s="76"/>
      <c r="R52" s="76"/>
      <c r="S52" s="76"/>
      <c r="T52" s="76"/>
      <c r="U52" s="76"/>
      <c r="X52" s="76"/>
    </row>
    <row r="53" spans="3:24" ht="12.75">
      <c r="C53" s="76"/>
      <c r="D53" s="76"/>
      <c r="E53" s="76"/>
      <c r="F53" s="76"/>
      <c r="J53" s="76"/>
      <c r="M53" s="76"/>
      <c r="N53" s="76"/>
      <c r="O53" s="76"/>
      <c r="P53" s="76"/>
      <c r="Q53" s="76"/>
      <c r="R53" s="76"/>
      <c r="S53" s="76"/>
      <c r="T53" s="76"/>
      <c r="U53" s="76"/>
      <c r="X53" s="76"/>
    </row>
    <row r="54" spans="3:24" ht="12.75">
      <c r="C54" s="76"/>
      <c r="D54" s="76"/>
      <c r="E54" s="76"/>
      <c r="F54" s="76"/>
      <c r="J54" s="76"/>
      <c r="M54" s="76"/>
      <c r="N54" s="76"/>
      <c r="O54" s="76"/>
      <c r="P54" s="76"/>
      <c r="Q54" s="76"/>
      <c r="R54" s="76"/>
      <c r="S54" s="76"/>
      <c r="T54" s="76"/>
      <c r="U54" s="76"/>
      <c r="X54" s="76"/>
    </row>
    <row r="55" spans="3:24" ht="12.75">
      <c r="C55" s="76"/>
      <c r="D55" s="76"/>
      <c r="E55" s="76"/>
      <c r="F55" s="76"/>
      <c r="J55" s="76"/>
      <c r="M55" s="76"/>
      <c r="N55" s="76"/>
      <c r="O55" s="76"/>
      <c r="P55" s="76"/>
      <c r="Q55" s="76"/>
      <c r="R55" s="76"/>
      <c r="S55" s="76"/>
      <c r="T55" s="76"/>
      <c r="U55" s="76"/>
      <c r="X55" s="76"/>
    </row>
    <row r="56" spans="3:24" ht="12.75">
      <c r="C56" s="76"/>
      <c r="D56" s="76"/>
      <c r="E56" s="76"/>
      <c r="F56" s="76"/>
      <c r="J56" s="76"/>
      <c r="M56" s="76"/>
      <c r="N56" s="76"/>
      <c r="O56" s="76"/>
      <c r="P56" s="76"/>
      <c r="Q56" s="76"/>
      <c r="R56" s="76"/>
      <c r="S56" s="76"/>
      <c r="T56" s="76"/>
      <c r="U56" s="76"/>
      <c r="X56" s="76"/>
    </row>
    <row r="57" spans="3:24" ht="12.75">
      <c r="C57" s="76"/>
      <c r="D57" s="76"/>
      <c r="E57" s="76"/>
      <c r="F57" s="76"/>
      <c r="J57" s="76"/>
      <c r="M57" s="76"/>
      <c r="N57" s="76"/>
      <c r="O57" s="76"/>
      <c r="P57" s="76"/>
      <c r="Q57" s="76"/>
      <c r="R57" s="76"/>
      <c r="S57" s="76"/>
      <c r="T57" s="76"/>
      <c r="U57" s="76"/>
      <c r="X57" s="76"/>
    </row>
    <row r="58" spans="3:24" ht="12.75">
      <c r="C58" s="76"/>
      <c r="D58" s="76"/>
      <c r="E58" s="76"/>
      <c r="F58" s="76"/>
      <c r="J58" s="76"/>
      <c r="M58" s="76"/>
      <c r="N58" s="76"/>
      <c r="O58" s="76"/>
      <c r="P58" s="76"/>
      <c r="Q58" s="76"/>
      <c r="R58" s="76"/>
      <c r="S58" s="76"/>
      <c r="T58" s="76"/>
      <c r="U58" s="76"/>
      <c r="X58" s="76"/>
    </row>
    <row r="59" spans="3:24" ht="12.75">
      <c r="C59" s="76"/>
      <c r="D59" s="76"/>
      <c r="E59" s="76"/>
      <c r="F59" s="76"/>
      <c r="J59" s="76"/>
      <c r="M59" s="76"/>
      <c r="N59" s="76"/>
      <c r="O59" s="76"/>
      <c r="P59" s="76"/>
      <c r="Q59" s="76"/>
      <c r="R59" s="76"/>
      <c r="S59" s="76"/>
      <c r="T59" s="76"/>
      <c r="U59" s="76"/>
      <c r="X59" s="76"/>
    </row>
    <row r="60" spans="3:24" ht="12.75">
      <c r="C60" s="76"/>
      <c r="D60" s="76"/>
      <c r="E60" s="76"/>
      <c r="F60" s="76"/>
      <c r="J60" s="76"/>
      <c r="M60" s="76"/>
      <c r="N60" s="76"/>
      <c r="O60" s="76"/>
      <c r="P60" s="76"/>
      <c r="Q60" s="76"/>
      <c r="R60" s="76"/>
      <c r="S60" s="76"/>
      <c r="T60" s="76"/>
      <c r="U60" s="76"/>
      <c r="X60" s="76"/>
    </row>
    <row r="61" spans="3:24" ht="12.75">
      <c r="C61" s="76"/>
      <c r="D61" s="76"/>
      <c r="E61" s="76"/>
      <c r="F61" s="76"/>
      <c r="J61" s="76"/>
      <c r="M61" s="76"/>
      <c r="N61" s="76"/>
      <c r="O61" s="76"/>
      <c r="P61" s="76"/>
      <c r="Q61" s="76"/>
      <c r="R61" s="76"/>
      <c r="S61" s="76"/>
      <c r="T61" s="76"/>
      <c r="U61" s="76"/>
      <c r="X61" s="76"/>
    </row>
    <row r="62" spans="3:24" ht="12.75">
      <c r="C62" s="76"/>
      <c r="D62" s="76"/>
      <c r="E62" s="76"/>
      <c r="F62" s="76"/>
      <c r="J62" s="76"/>
      <c r="M62" s="76"/>
      <c r="N62" s="76"/>
      <c r="O62" s="76"/>
      <c r="P62" s="76"/>
      <c r="Q62" s="76"/>
      <c r="R62" s="76"/>
      <c r="S62" s="76"/>
      <c r="T62" s="76"/>
      <c r="U62" s="76"/>
      <c r="X62" s="76"/>
    </row>
    <row r="63" spans="3:24" ht="12.75">
      <c r="C63" s="76"/>
      <c r="D63" s="76"/>
      <c r="E63" s="76"/>
      <c r="F63" s="76"/>
      <c r="J63" s="76"/>
      <c r="M63" s="76"/>
      <c r="N63" s="76"/>
      <c r="O63" s="76"/>
      <c r="P63" s="76"/>
      <c r="Q63" s="76"/>
      <c r="R63" s="76"/>
      <c r="S63" s="76"/>
      <c r="T63" s="76"/>
      <c r="U63" s="76"/>
      <c r="X63" s="76"/>
    </row>
    <row r="64" spans="3:24" ht="12.75">
      <c r="C64" s="76"/>
      <c r="D64" s="76"/>
      <c r="E64" s="76"/>
      <c r="F64" s="76"/>
      <c r="J64" s="76"/>
      <c r="M64" s="76"/>
      <c r="N64" s="76"/>
      <c r="O64" s="76"/>
      <c r="P64" s="76"/>
      <c r="Q64" s="76"/>
      <c r="R64" s="76"/>
      <c r="S64" s="76"/>
      <c r="T64" s="76"/>
      <c r="U64" s="76"/>
      <c r="X64" s="76"/>
    </row>
    <row r="65" spans="3:24" ht="12.75">
      <c r="C65" s="76"/>
      <c r="D65" s="76"/>
      <c r="E65" s="76"/>
      <c r="F65" s="76"/>
      <c r="J65" s="76"/>
      <c r="M65" s="76"/>
      <c r="N65" s="76"/>
      <c r="O65" s="76"/>
      <c r="P65" s="76"/>
      <c r="Q65" s="76"/>
      <c r="R65" s="76"/>
      <c r="S65" s="76"/>
      <c r="T65" s="76"/>
      <c r="U65" s="76"/>
      <c r="X65" s="76"/>
    </row>
    <row r="66" spans="3:24" ht="12.75">
      <c r="C66" s="76"/>
      <c r="D66" s="76"/>
      <c r="E66" s="76"/>
      <c r="F66" s="76"/>
      <c r="J66" s="76"/>
      <c r="M66" s="76"/>
      <c r="N66" s="76"/>
      <c r="O66" s="76"/>
      <c r="P66" s="76"/>
      <c r="Q66" s="76"/>
      <c r="R66" s="76"/>
      <c r="S66" s="76"/>
      <c r="T66" s="76"/>
      <c r="U66" s="76"/>
      <c r="X66" s="76"/>
    </row>
    <row r="67" spans="3:24" ht="12.75">
      <c r="C67" s="76"/>
      <c r="D67" s="76"/>
      <c r="E67" s="76"/>
      <c r="F67" s="76"/>
      <c r="J67" s="76"/>
      <c r="M67" s="76"/>
      <c r="N67" s="76"/>
      <c r="O67" s="76"/>
      <c r="P67" s="76"/>
      <c r="Q67" s="76"/>
      <c r="R67" s="76"/>
      <c r="S67" s="76"/>
      <c r="T67" s="76"/>
      <c r="U67" s="76"/>
      <c r="X67" s="76"/>
    </row>
    <row r="68" spans="3:24" ht="12.75">
      <c r="C68" s="76"/>
      <c r="D68" s="76"/>
      <c r="E68" s="76"/>
      <c r="F68" s="76"/>
      <c r="J68" s="76"/>
      <c r="M68" s="76"/>
      <c r="N68" s="76"/>
      <c r="O68" s="76"/>
      <c r="P68" s="76"/>
      <c r="Q68" s="76"/>
      <c r="R68" s="76"/>
      <c r="S68" s="76"/>
      <c r="T68" s="76"/>
      <c r="U68" s="76"/>
      <c r="X68" s="76"/>
    </row>
    <row r="69" spans="3:24" ht="12.75">
      <c r="C69" s="76"/>
      <c r="D69" s="76"/>
      <c r="E69" s="76"/>
      <c r="F69" s="76"/>
      <c r="J69" s="76"/>
      <c r="M69" s="76"/>
      <c r="N69" s="76"/>
      <c r="O69" s="76"/>
      <c r="P69" s="76"/>
      <c r="Q69" s="76"/>
      <c r="R69" s="76"/>
      <c r="S69" s="76"/>
      <c r="T69" s="76"/>
      <c r="U69" s="76"/>
      <c r="X69" s="76"/>
    </row>
    <row r="70" spans="3:24" ht="12.75">
      <c r="C70" s="76"/>
      <c r="D70" s="76"/>
      <c r="E70" s="76"/>
      <c r="F70" s="76"/>
      <c r="J70" s="76"/>
      <c r="M70" s="76"/>
      <c r="N70" s="76"/>
      <c r="O70" s="76"/>
      <c r="P70" s="76"/>
      <c r="Q70" s="76"/>
      <c r="R70" s="76"/>
      <c r="S70" s="76"/>
      <c r="T70" s="76"/>
      <c r="U70" s="76"/>
      <c r="X70" s="76"/>
    </row>
    <row r="71" spans="3:24" ht="12.75">
      <c r="C71" s="76"/>
      <c r="D71" s="76"/>
      <c r="E71" s="76"/>
      <c r="F71" s="76"/>
      <c r="J71" s="76"/>
      <c r="M71" s="76"/>
      <c r="N71" s="76"/>
      <c r="O71" s="76"/>
      <c r="P71" s="76"/>
      <c r="Q71" s="76"/>
      <c r="R71" s="76"/>
      <c r="S71" s="76"/>
      <c r="T71" s="76"/>
      <c r="U71" s="76"/>
      <c r="X71" s="76"/>
    </row>
    <row r="72" spans="3:24" ht="12.75">
      <c r="C72" s="76"/>
      <c r="D72" s="76"/>
      <c r="E72" s="76"/>
      <c r="F72" s="76"/>
      <c r="J72" s="76"/>
      <c r="M72" s="76"/>
      <c r="N72" s="76"/>
      <c r="O72" s="76"/>
      <c r="P72" s="76"/>
      <c r="Q72" s="76"/>
      <c r="R72" s="76"/>
      <c r="S72" s="76"/>
      <c r="T72" s="76"/>
      <c r="U72" s="76"/>
      <c r="X72" s="76"/>
    </row>
    <row r="73" spans="3:24" ht="12.75">
      <c r="C73" s="76"/>
      <c r="D73" s="76"/>
      <c r="E73" s="76"/>
      <c r="F73" s="76"/>
      <c r="J73" s="76"/>
      <c r="M73" s="76"/>
      <c r="N73" s="76"/>
      <c r="O73" s="76"/>
      <c r="P73" s="76"/>
      <c r="Q73" s="76"/>
      <c r="R73" s="76"/>
      <c r="S73" s="76"/>
      <c r="T73" s="76"/>
      <c r="U73" s="76"/>
      <c r="X73" s="76"/>
    </row>
    <row r="74" spans="3:24" ht="12.75">
      <c r="C74" s="76"/>
      <c r="D74" s="76"/>
      <c r="E74" s="76"/>
      <c r="F74" s="76"/>
      <c r="J74" s="76"/>
      <c r="M74" s="76"/>
      <c r="N74" s="76"/>
      <c r="O74" s="76"/>
      <c r="P74" s="76"/>
      <c r="Q74" s="76"/>
      <c r="R74" s="76"/>
      <c r="S74" s="76"/>
      <c r="T74" s="76"/>
      <c r="U74" s="76"/>
      <c r="X74" s="76"/>
    </row>
    <row r="75" spans="3:24" ht="12.75">
      <c r="C75" s="76"/>
      <c r="D75" s="76"/>
      <c r="E75" s="76"/>
      <c r="F75" s="76"/>
      <c r="J75" s="76"/>
      <c r="M75" s="76"/>
      <c r="N75" s="76"/>
      <c r="O75" s="76"/>
      <c r="P75" s="76"/>
      <c r="Q75" s="76"/>
      <c r="R75" s="76"/>
      <c r="S75" s="76"/>
      <c r="T75" s="76"/>
      <c r="U75" s="76"/>
      <c r="X75" s="76"/>
    </row>
    <row r="76" spans="3:24" ht="12.75">
      <c r="C76" s="76"/>
      <c r="D76" s="76"/>
      <c r="E76" s="76"/>
      <c r="F76" s="76"/>
      <c r="J76" s="76"/>
      <c r="M76" s="76"/>
      <c r="N76" s="76"/>
      <c r="O76" s="76"/>
      <c r="P76" s="76"/>
      <c r="Q76" s="76"/>
      <c r="R76" s="76"/>
      <c r="S76" s="76"/>
      <c r="T76" s="76"/>
      <c r="U76" s="76"/>
      <c r="X76" s="76"/>
    </row>
    <row r="77" spans="3:24" ht="12.75">
      <c r="C77" s="76"/>
      <c r="D77" s="76"/>
      <c r="E77" s="76"/>
      <c r="F77" s="76"/>
      <c r="J77" s="76"/>
      <c r="M77" s="76"/>
      <c r="N77" s="76"/>
      <c r="O77" s="76"/>
      <c r="P77" s="76"/>
      <c r="Q77" s="76"/>
      <c r="R77" s="76"/>
      <c r="S77" s="76"/>
      <c r="T77" s="76"/>
      <c r="U77" s="76"/>
      <c r="X77" s="76"/>
    </row>
    <row r="78" spans="3:24" ht="12.75">
      <c r="C78" s="76"/>
      <c r="D78" s="76"/>
      <c r="E78" s="76"/>
      <c r="F78" s="76"/>
      <c r="J78" s="76"/>
      <c r="M78" s="76"/>
      <c r="N78" s="76"/>
      <c r="O78" s="76"/>
      <c r="P78" s="76"/>
      <c r="Q78" s="76"/>
      <c r="R78" s="76"/>
      <c r="S78" s="76"/>
      <c r="T78" s="76"/>
      <c r="U78" s="76"/>
      <c r="X78" s="76"/>
    </row>
    <row r="79" spans="3:24" ht="12.75">
      <c r="C79" s="76"/>
      <c r="D79" s="76"/>
      <c r="E79" s="76"/>
      <c r="F79" s="76"/>
      <c r="J79" s="76"/>
      <c r="M79" s="76"/>
      <c r="N79" s="76"/>
      <c r="O79" s="76"/>
      <c r="P79" s="76"/>
      <c r="Q79" s="76"/>
      <c r="R79" s="76"/>
      <c r="S79" s="76"/>
      <c r="T79" s="76"/>
      <c r="U79" s="76"/>
      <c r="X79" s="76"/>
    </row>
    <row r="80" spans="3:24" ht="12.75">
      <c r="C80" s="76"/>
      <c r="D80" s="76"/>
      <c r="E80" s="76"/>
      <c r="F80" s="76"/>
      <c r="J80" s="76"/>
      <c r="M80" s="76"/>
      <c r="N80" s="76"/>
      <c r="O80" s="76"/>
      <c r="P80" s="76"/>
      <c r="Q80" s="76"/>
      <c r="R80" s="76"/>
      <c r="S80" s="76"/>
      <c r="T80" s="76"/>
      <c r="U80" s="76"/>
      <c r="X80" s="76"/>
    </row>
    <row r="81" spans="3:24" ht="12.75">
      <c r="C81" s="76"/>
      <c r="D81" s="76"/>
      <c r="E81" s="76"/>
      <c r="F81" s="76"/>
      <c r="J81" s="76"/>
      <c r="M81" s="76"/>
      <c r="N81" s="76"/>
      <c r="O81" s="76"/>
      <c r="P81" s="76"/>
      <c r="Q81" s="76"/>
      <c r="R81" s="76"/>
      <c r="S81" s="76"/>
      <c r="T81" s="76"/>
      <c r="U81" s="76"/>
      <c r="X81" s="76"/>
    </row>
    <row r="82" spans="3:24" ht="12.75">
      <c r="C82" s="76"/>
      <c r="D82" s="76"/>
      <c r="E82" s="76"/>
      <c r="F82" s="76"/>
      <c r="J82" s="76"/>
      <c r="M82" s="76"/>
      <c r="N82" s="76"/>
      <c r="O82" s="76"/>
      <c r="P82" s="76"/>
      <c r="Q82" s="76"/>
      <c r="R82" s="76"/>
      <c r="S82" s="76"/>
      <c r="T82" s="76"/>
      <c r="U82" s="76"/>
      <c r="X82" s="76"/>
    </row>
  </sheetData>
  <printOptions horizontalCentered="1"/>
  <pageMargins left="0.25" right="0" top="0.75" bottom="0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9"/>
  <sheetViews>
    <sheetView workbookViewId="0" topLeftCell="A1">
      <selection activeCell="A47" sqref="A47"/>
    </sheetView>
  </sheetViews>
  <sheetFormatPr defaultColWidth="9.140625" defaultRowHeight="12.75"/>
  <cols>
    <col min="1" max="1" width="4.421875" style="75" customWidth="1"/>
    <col min="2" max="2" width="48.421875" style="75" customWidth="1"/>
    <col min="3" max="3" width="8.7109375" style="75" customWidth="1"/>
    <col min="4" max="4" width="9.57421875" style="75" bestFit="1" customWidth="1"/>
    <col min="5" max="5" width="3.7109375" style="75" customWidth="1"/>
    <col min="6" max="7" width="10.8515625" style="75" hidden="1" customWidth="1"/>
    <col min="8" max="16384" width="9.140625" style="75" customWidth="1"/>
  </cols>
  <sheetData>
    <row r="1" spans="1:11" s="77" customFormat="1" ht="12.75">
      <c r="A1" s="77" t="str">
        <f>+'BS'!A1</f>
        <v>SPORTMA CORPORATION BERHAD (188819-V)</v>
      </c>
      <c r="B1" s="78"/>
      <c r="I1" s="79"/>
      <c r="K1" s="79"/>
    </row>
    <row r="2" spans="1:11" s="77" customFormat="1" ht="12.75">
      <c r="A2" s="75" t="str">
        <f>+'BS'!A2</f>
        <v>(SPECIAL ADMINISTRATORS APPOINTED)</v>
      </c>
      <c r="B2" s="126"/>
      <c r="I2" s="79"/>
      <c r="K2" s="79"/>
    </row>
    <row r="3" spans="1:14" ht="12.75">
      <c r="A3" s="80"/>
      <c r="B3" s="80"/>
      <c r="C3" s="80"/>
      <c r="L3" s="76"/>
      <c r="N3" s="76"/>
    </row>
    <row r="4" spans="1:21" ht="12.75">
      <c r="A4" s="83" t="s">
        <v>63</v>
      </c>
      <c r="B4" s="83"/>
      <c r="C4" s="83"/>
      <c r="D4" s="81"/>
      <c r="E4" s="81"/>
      <c r="F4" s="81"/>
      <c r="G4" s="81"/>
      <c r="H4" s="81"/>
      <c r="I4" s="81"/>
      <c r="L4" s="76"/>
      <c r="N4" s="76"/>
      <c r="U4" s="81"/>
    </row>
    <row r="5" spans="1:21" ht="12.75">
      <c r="A5" s="77" t="s">
        <v>72</v>
      </c>
      <c r="B5" s="77"/>
      <c r="C5" s="77"/>
      <c r="D5" s="81"/>
      <c r="E5" s="81"/>
      <c r="F5" s="81"/>
      <c r="G5" s="81"/>
      <c r="H5" s="81"/>
      <c r="I5" s="81"/>
      <c r="L5" s="76"/>
      <c r="N5" s="76"/>
      <c r="U5" s="81"/>
    </row>
    <row r="7" spans="4:7" ht="12.75">
      <c r="D7" s="124"/>
      <c r="E7" s="124"/>
      <c r="F7" s="124"/>
      <c r="G7" s="124"/>
    </row>
    <row r="8" spans="4:7" ht="12.75">
      <c r="D8" s="133">
        <v>37711</v>
      </c>
      <c r="E8" s="133"/>
      <c r="F8" s="133">
        <v>37529</v>
      </c>
      <c r="G8" s="133">
        <v>37621</v>
      </c>
    </row>
    <row r="9" spans="4:7" ht="12.75">
      <c r="D9" s="134" t="s">
        <v>6</v>
      </c>
      <c r="E9" s="134"/>
      <c r="F9" s="134" t="s">
        <v>6</v>
      </c>
      <c r="G9" s="134" t="s">
        <v>6</v>
      </c>
    </row>
    <row r="10" spans="1:7" ht="12.75">
      <c r="A10" s="77" t="s">
        <v>54</v>
      </c>
      <c r="D10" s="116"/>
      <c r="E10" s="116"/>
      <c r="F10" s="116"/>
      <c r="G10" s="116"/>
    </row>
    <row r="11" spans="1:7" ht="12.75">
      <c r="A11" s="75" t="s">
        <v>50</v>
      </c>
      <c r="D11" s="135">
        <v>-4931</v>
      </c>
      <c r="E11" s="135"/>
      <c r="F11" s="135">
        <v>-14927</v>
      </c>
      <c r="G11" s="135">
        <v>-5151</v>
      </c>
    </row>
    <row r="12" spans="1:7" ht="12.75">
      <c r="A12" s="75" t="s">
        <v>179</v>
      </c>
      <c r="D12" s="135"/>
      <c r="E12" s="135"/>
      <c r="F12" s="135"/>
      <c r="G12" s="135"/>
    </row>
    <row r="13" spans="2:7" ht="12.75" hidden="1">
      <c r="B13" s="75" t="s">
        <v>55</v>
      </c>
      <c r="D13" s="135">
        <v>0</v>
      </c>
      <c r="E13" s="135"/>
      <c r="F13" s="135">
        <v>719</v>
      </c>
      <c r="G13" s="135">
        <v>335</v>
      </c>
    </row>
    <row r="14" spans="2:7" ht="12.75">
      <c r="B14" s="75" t="s">
        <v>204</v>
      </c>
      <c r="D14" s="135">
        <v>4871</v>
      </c>
      <c r="E14" s="135"/>
      <c r="F14" s="135">
        <v>16112</v>
      </c>
      <c r="G14" s="135">
        <v>17190</v>
      </c>
    </row>
    <row r="15" spans="2:7" ht="12.75">
      <c r="B15" s="75" t="s">
        <v>67</v>
      </c>
      <c r="D15" s="135">
        <v>-40</v>
      </c>
      <c r="E15" s="135"/>
      <c r="F15" s="135">
        <v>-6</v>
      </c>
      <c r="G15" s="135">
        <v>-6</v>
      </c>
    </row>
    <row r="16" spans="2:7" ht="12.75">
      <c r="B16" s="75" t="s">
        <v>55</v>
      </c>
      <c r="D16" s="136">
        <v>30</v>
      </c>
      <c r="E16" s="135"/>
      <c r="F16" s="135">
        <f>-551+-1344</f>
        <v>-1895</v>
      </c>
      <c r="G16" s="135">
        <v>-1895</v>
      </c>
    </row>
    <row r="17" spans="1:7" ht="12.75">
      <c r="A17" s="75" t="s">
        <v>180</v>
      </c>
      <c r="D17" s="135">
        <f>SUM(D11:D16)</f>
        <v>-70</v>
      </c>
      <c r="E17" s="135"/>
      <c r="F17" s="135">
        <f>SUM(F11:F16)</f>
        <v>3</v>
      </c>
      <c r="G17" s="135">
        <f>SUM(G11:G16)</f>
        <v>10473</v>
      </c>
    </row>
    <row r="18" spans="2:7" ht="12.75" hidden="1">
      <c r="B18" s="75" t="s">
        <v>56</v>
      </c>
      <c r="D18" s="135">
        <v>0</v>
      </c>
      <c r="E18" s="135"/>
      <c r="F18" s="135">
        <v>3065</v>
      </c>
      <c r="G18" s="135">
        <v>3344</v>
      </c>
    </row>
    <row r="19" spans="2:7" ht="12.75" hidden="1">
      <c r="B19" s="75" t="s">
        <v>57</v>
      </c>
      <c r="D19" s="135">
        <v>0</v>
      </c>
      <c r="E19" s="135"/>
      <c r="F19" s="135">
        <v>328</v>
      </c>
      <c r="G19" s="135">
        <v>328</v>
      </c>
    </row>
    <row r="20" spans="4:7" ht="12.75">
      <c r="D20" s="135"/>
      <c r="E20" s="135"/>
      <c r="F20" s="135"/>
      <c r="G20" s="135"/>
    </row>
    <row r="21" spans="2:7" ht="12.75">
      <c r="B21" s="75" t="s">
        <v>202</v>
      </c>
      <c r="D21" s="135">
        <f>-40+1</f>
        <v>-39</v>
      </c>
      <c r="E21" s="135"/>
      <c r="F21" s="135"/>
      <c r="G21" s="135"/>
    </row>
    <row r="22" spans="2:7" ht="12.75">
      <c r="B22" s="75" t="s">
        <v>203</v>
      </c>
      <c r="D22" s="136">
        <f>22</f>
        <v>22</v>
      </c>
      <c r="E22" s="137"/>
      <c r="F22" s="136">
        <v>-2530</v>
      </c>
      <c r="G22" s="136">
        <v>7921</v>
      </c>
    </row>
    <row r="23" spans="1:7" ht="12.75">
      <c r="A23" s="75" t="s">
        <v>181</v>
      </c>
      <c r="D23" s="135">
        <f>SUM(D17:D22)</f>
        <v>-87</v>
      </c>
      <c r="E23" s="135"/>
      <c r="F23" s="135">
        <f>SUM(F17:F22)</f>
        <v>866</v>
      </c>
      <c r="G23" s="135">
        <f>SUM(G17:G22)</f>
        <v>22066</v>
      </c>
    </row>
    <row r="24" spans="4:7" ht="12.75">
      <c r="D24" s="135"/>
      <c r="E24" s="135"/>
      <c r="F24" s="135"/>
      <c r="G24" s="135"/>
    </row>
    <row r="25" spans="1:7" ht="12.75">
      <c r="A25" s="75" t="s">
        <v>207</v>
      </c>
      <c r="D25" s="136">
        <v>-1139</v>
      </c>
      <c r="E25" s="137"/>
      <c r="F25" s="136">
        <v>-62</v>
      </c>
      <c r="G25" s="136">
        <v>-62</v>
      </c>
    </row>
    <row r="26" spans="1:7" ht="12.75">
      <c r="A26" s="77" t="s">
        <v>182</v>
      </c>
      <c r="D26" s="139">
        <f>SUM(D23:D25)</f>
        <v>-1226</v>
      </c>
      <c r="E26" s="139"/>
      <c r="F26" s="138">
        <f>SUM(F23:F25)</f>
        <v>804</v>
      </c>
      <c r="G26" s="138">
        <f>SUM(G23:G25)</f>
        <v>22004</v>
      </c>
    </row>
    <row r="27" spans="4:7" ht="12.75">
      <c r="D27" s="76"/>
      <c r="E27" s="76"/>
      <c r="F27" s="76"/>
      <c r="G27" s="76"/>
    </row>
    <row r="28" spans="1:7" ht="12.75" hidden="1">
      <c r="A28" s="77" t="s">
        <v>65</v>
      </c>
      <c r="D28" s="76"/>
      <c r="E28" s="76"/>
      <c r="F28" s="76"/>
      <c r="G28" s="76"/>
    </row>
    <row r="29" spans="2:7" ht="12.75" hidden="1">
      <c r="B29" s="75" t="s">
        <v>58</v>
      </c>
      <c r="D29" s="76">
        <v>0</v>
      </c>
      <c r="E29" s="76"/>
      <c r="F29" s="76">
        <v>2000</v>
      </c>
      <c r="G29" s="76">
        <v>2000</v>
      </c>
    </row>
    <row r="30" spans="2:7" ht="12.75" hidden="1">
      <c r="B30" s="75" t="s">
        <v>66</v>
      </c>
      <c r="D30" s="99">
        <v>0</v>
      </c>
      <c r="E30" s="99"/>
      <c r="F30" s="140">
        <v>6</v>
      </c>
      <c r="G30" s="140">
        <v>6</v>
      </c>
    </row>
    <row r="31" spans="1:7" ht="12.75">
      <c r="A31" s="77" t="s">
        <v>205</v>
      </c>
      <c r="D31" s="97"/>
      <c r="E31" s="97"/>
      <c r="F31" s="119">
        <f>SUM(F29:F30)</f>
        <v>2006</v>
      </c>
      <c r="G31" s="119">
        <f>SUM(G29:G30)</f>
        <v>2006</v>
      </c>
    </row>
    <row r="32" spans="2:7" ht="12.75">
      <c r="B32" s="75" t="s">
        <v>206</v>
      </c>
      <c r="D32" s="76">
        <v>167</v>
      </c>
      <c r="E32" s="97"/>
      <c r="F32" s="97"/>
      <c r="G32" s="97"/>
    </row>
    <row r="33" spans="4:7" ht="12.75">
      <c r="D33" s="76"/>
      <c r="E33" s="97"/>
      <c r="F33" s="97"/>
      <c r="G33" s="97"/>
    </row>
    <row r="34" spans="4:7" ht="12.75">
      <c r="D34" s="99"/>
      <c r="E34" s="99"/>
      <c r="F34" s="99"/>
      <c r="G34" s="99"/>
    </row>
    <row r="35" spans="1:7" ht="12.75">
      <c r="A35" s="77" t="s">
        <v>183</v>
      </c>
      <c r="B35" s="77"/>
      <c r="C35" s="77"/>
      <c r="D35" s="97">
        <f>+D26+D32</f>
        <v>-1059</v>
      </c>
      <c r="E35" s="97"/>
      <c r="F35" s="97" t="e">
        <f>SUM(F26+F31+#REF!)</f>
        <v>#REF!</v>
      </c>
      <c r="G35" s="97" t="e">
        <f>SUM(G26+G31+#REF!)</f>
        <v>#REF!</v>
      </c>
    </row>
    <row r="36" spans="1:7" ht="12.75">
      <c r="A36" s="77" t="s">
        <v>59</v>
      </c>
      <c r="B36" s="77"/>
      <c r="C36" s="77"/>
      <c r="D36" s="141">
        <v>-24940</v>
      </c>
      <c r="E36" s="97"/>
      <c r="F36" s="141">
        <v>3103</v>
      </c>
      <c r="G36" s="141">
        <v>3103</v>
      </c>
    </row>
    <row r="37" spans="1:8" ht="14.25" thickBot="1">
      <c r="A37" s="77" t="s">
        <v>60</v>
      </c>
      <c r="B37" s="77"/>
      <c r="C37" s="77"/>
      <c r="D37" s="132">
        <f>+D35+D36</f>
        <v>-25999</v>
      </c>
      <c r="E37" s="97"/>
      <c r="F37" s="132" t="e">
        <f>+F35+F36</f>
        <v>#REF!</v>
      </c>
      <c r="G37" s="132" t="e">
        <f>+G35+G36</f>
        <v>#REF!</v>
      </c>
      <c r="H37" s="142"/>
    </row>
    <row r="38" spans="1:7" ht="18.75" customHeight="1">
      <c r="A38" s="77"/>
      <c r="B38" s="77"/>
      <c r="C38" s="77"/>
      <c r="D38" s="97"/>
      <c r="E38" s="97"/>
      <c r="F38" s="97"/>
      <c r="G38" s="97"/>
    </row>
    <row r="39" spans="1:7" ht="12.75">
      <c r="A39" s="77" t="s">
        <v>184</v>
      </c>
      <c r="B39" s="77"/>
      <c r="D39" s="97"/>
      <c r="E39" s="97"/>
      <c r="F39" s="97"/>
      <c r="G39" s="97"/>
    </row>
    <row r="40" spans="1:7" ht="12.75">
      <c r="A40" s="77"/>
      <c r="B40" s="77" t="s">
        <v>201</v>
      </c>
      <c r="D40" s="97">
        <v>854</v>
      </c>
      <c r="E40" s="97"/>
      <c r="F40" s="97"/>
      <c r="G40" s="97"/>
    </row>
    <row r="41" spans="1:7" ht="12.75">
      <c r="A41" s="77"/>
      <c r="B41" s="77" t="s">
        <v>185</v>
      </c>
      <c r="D41" s="97">
        <v>9</v>
      </c>
      <c r="E41" s="97"/>
      <c r="F41" s="97"/>
      <c r="G41" s="97"/>
    </row>
    <row r="42" spans="1:7" ht="12.75">
      <c r="A42" s="77"/>
      <c r="B42" s="77" t="s">
        <v>186</v>
      </c>
      <c r="D42" s="97">
        <v>-26862</v>
      </c>
      <c r="E42" s="97"/>
      <c r="F42" s="97"/>
      <c r="G42" s="97"/>
    </row>
    <row r="43" spans="4:7" ht="12.75">
      <c r="D43" s="119">
        <f>SUM(D40:D42)</f>
        <v>-25999</v>
      </c>
      <c r="E43" s="97"/>
      <c r="F43" s="97"/>
      <c r="G43" s="97"/>
    </row>
    <row r="44" spans="4:7" ht="18.75" customHeight="1">
      <c r="D44" s="143"/>
      <c r="E44" s="143"/>
      <c r="F44" s="143"/>
      <c r="G44" s="143"/>
    </row>
    <row r="45" spans="2:7" ht="18.75" customHeight="1">
      <c r="B45" s="158"/>
      <c r="C45" s="160"/>
      <c r="D45" s="160"/>
      <c r="E45" s="160"/>
      <c r="F45" s="159">
        <f>+D45-E45</f>
        <v>0</v>
      </c>
      <c r="G45" s="143"/>
    </row>
    <row r="46" spans="1:7" ht="18.75" customHeight="1">
      <c r="A46" s="75" t="s">
        <v>213</v>
      </c>
      <c r="B46" s="158"/>
      <c r="C46" s="160"/>
      <c r="D46" s="160"/>
      <c r="E46" s="160"/>
      <c r="F46" s="159">
        <f>+D46-E46</f>
        <v>0</v>
      </c>
      <c r="G46" s="143"/>
    </row>
    <row r="47" spans="1:7" ht="12.75" customHeight="1">
      <c r="A47" s="75" t="s">
        <v>208</v>
      </c>
      <c r="D47" s="143"/>
      <c r="E47" s="143"/>
      <c r="F47" s="143"/>
      <c r="G47" s="143"/>
    </row>
    <row r="48" spans="4:7" ht="18.75" customHeight="1">
      <c r="D48" s="143"/>
      <c r="E48" s="143"/>
      <c r="F48" s="143"/>
      <c r="G48" s="143"/>
    </row>
    <row r="49" spans="4:7" ht="18.75" customHeight="1">
      <c r="D49" s="143"/>
      <c r="E49" s="143"/>
      <c r="F49" s="143"/>
      <c r="G49" s="143"/>
    </row>
    <row r="50" spans="4:7" ht="18.75" customHeight="1">
      <c r="D50" s="143"/>
      <c r="E50" s="143"/>
      <c r="F50" s="143"/>
      <c r="G50" s="143"/>
    </row>
    <row r="51" spans="4:7" ht="18.75" customHeight="1">
      <c r="D51" s="143"/>
      <c r="E51" s="143"/>
      <c r="F51" s="143"/>
      <c r="G51" s="143"/>
    </row>
    <row r="52" spans="4:7" ht="18.75" customHeight="1">
      <c r="D52" s="143"/>
      <c r="E52" s="143"/>
      <c r="F52" s="143"/>
      <c r="G52" s="143"/>
    </row>
    <row r="53" spans="4:7" ht="18.75" customHeight="1">
      <c r="D53" s="143"/>
      <c r="E53" s="143"/>
      <c r="F53" s="143"/>
      <c r="G53" s="143"/>
    </row>
    <row r="54" spans="4:7" ht="18.75" customHeight="1">
      <c r="D54" s="143"/>
      <c r="E54" s="143"/>
      <c r="F54" s="143"/>
      <c r="G54" s="143"/>
    </row>
    <row r="55" spans="4:7" ht="18.75" customHeight="1">
      <c r="D55" s="143"/>
      <c r="E55" s="143"/>
      <c r="F55" s="143"/>
      <c r="G55" s="143"/>
    </row>
    <row r="56" spans="4:7" ht="18.75" customHeight="1">
      <c r="D56" s="143"/>
      <c r="E56" s="143"/>
      <c r="F56" s="143"/>
      <c r="G56" s="143"/>
    </row>
    <row r="57" spans="4:7" ht="12.75">
      <c r="D57" s="143"/>
      <c r="E57" s="143"/>
      <c r="F57" s="143"/>
      <c r="G57" s="143"/>
    </row>
    <row r="58" spans="1:8" ht="30.75" customHeight="1">
      <c r="A58" s="161"/>
      <c r="B58" s="161"/>
      <c r="C58" s="161"/>
      <c r="D58" s="162"/>
      <c r="E58" s="116"/>
      <c r="F58" s="40"/>
      <c r="G58" s="40"/>
      <c r="H58" s="40"/>
    </row>
    <row r="59" spans="4:7" ht="12.75">
      <c r="D59" s="39"/>
      <c r="E59" s="39"/>
      <c r="F59" s="39"/>
      <c r="G59" s="39"/>
    </row>
  </sheetData>
  <mergeCells count="1">
    <mergeCell ref="A58:D58"/>
  </mergeCells>
  <printOptions horizontalCentered="1"/>
  <pageMargins left="0.75" right="0.75" top="0.75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5"/>
  <sheetViews>
    <sheetView workbookViewId="0" topLeftCell="A1">
      <selection activeCell="D20" sqref="D20"/>
    </sheetView>
  </sheetViews>
  <sheetFormatPr defaultColWidth="9.140625" defaultRowHeight="12.75"/>
  <cols>
    <col min="1" max="1" width="32.00390625" style="75" customWidth="1"/>
    <col min="2" max="2" width="12.8515625" style="76" bestFit="1" customWidth="1"/>
    <col min="3" max="3" width="1.28515625" style="76" customWidth="1"/>
    <col min="4" max="4" width="14.57421875" style="76" bestFit="1" customWidth="1"/>
    <col min="5" max="5" width="1.28515625" style="76" customWidth="1"/>
    <col min="6" max="6" width="16.140625" style="76" bestFit="1" customWidth="1"/>
    <col min="7" max="7" width="1.57421875" style="76" customWidth="1"/>
    <col min="8" max="8" width="12.7109375" style="76" bestFit="1" customWidth="1"/>
    <col min="9" max="9" width="1.421875" style="75" customWidth="1"/>
    <col min="10" max="10" width="13.00390625" style="75" customWidth="1"/>
    <col min="11" max="16384" width="9.140625" style="75" customWidth="1"/>
  </cols>
  <sheetData>
    <row r="1" spans="1:11" s="77" customFormat="1" ht="12.75">
      <c r="A1" s="78" t="str">
        <f>+'Cash flow'!A1</f>
        <v>SPORTMA CORPORATION BERHAD (188819-V)</v>
      </c>
      <c r="I1" s="79"/>
      <c r="K1" s="79"/>
    </row>
    <row r="2" spans="1:11" s="77" customFormat="1" ht="12.75">
      <c r="A2" s="126" t="str">
        <f>+'Cash flow'!A2</f>
        <v>(SPECIAL ADMINISTRATORS APPOINTED)</v>
      </c>
      <c r="I2" s="79"/>
      <c r="K2" s="79"/>
    </row>
    <row r="3" spans="1:11" s="77" customFormat="1" ht="12.75">
      <c r="A3" s="126"/>
      <c r="B3" s="79"/>
      <c r="C3" s="79"/>
      <c r="D3" s="79"/>
      <c r="E3" s="79"/>
      <c r="F3" s="79"/>
      <c r="G3" s="79"/>
      <c r="H3" s="79"/>
      <c r="I3" s="79"/>
      <c r="K3" s="79"/>
    </row>
    <row r="4" spans="1:11" ht="12.75">
      <c r="A4" s="78" t="s">
        <v>64</v>
      </c>
      <c r="B4" s="79"/>
      <c r="C4" s="79"/>
      <c r="I4" s="76"/>
      <c r="K4" s="76"/>
    </row>
    <row r="5" spans="1:4" ht="12.75">
      <c r="A5" s="124" t="s">
        <v>169</v>
      </c>
      <c r="B5" s="124"/>
      <c r="C5" s="124"/>
      <c r="D5" s="125"/>
    </row>
    <row r="6" spans="1:4" ht="12.75">
      <c r="A6" s="166"/>
      <c r="B6" s="167"/>
      <c r="C6" s="167"/>
      <c r="D6" s="127"/>
    </row>
    <row r="7" spans="4:8" ht="12.75">
      <c r="D7" s="128"/>
      <c r="F7" s="128" t="s">
        <v>196</v>
      </c>
      <c r="G7" s="128"/>
      <c r="H7" s="128" t="s">
        <v>198</v>
      </c>
    </row>
    <row r="8" spans="2:10" ht="12.75">
      <c r="B8" s="128" t="s">
        <v>42</v>
      </c>
      <c r="D8" s="128" t="s">
        <v>200</v>
      </c>
      <c r="F8" s="128" t="s">
        <v>197</v>
      </c>
      <c r="G8" s="128"/>
      <c r="H8" s="128" t="s">
        <v>199</v>
      </c>
      <c r="J8" s="134" t="s">
        <v>43</v>
      </c>
    </row>
    <row r="9" spans="2:8" ht="12.75">
      <c r="B9" s="128"/>
      <c r="D9" s="128"/>
      <c r="F9" s="128"/>
      <c r="G9" s="128"/>
      <c r="H9" s="128"/>
    </row>
    <row r="10" spans="2:10" ht="12.75">
      <c r="B10" s="128" t="s">
        <v>6</v>
      </c>
      <c r="C10" s="128"/>
      <c r="D10" s="128" t="s">
        <v>6</v>
      </c>
      <c r="F10" s="128" t="s">
        <v>6</v>
      </c>
      <c r="G10" s="128"/>
      <c r="H10" s="128" t="s">
        <v>6</v>
      </c>
      <c r="J10" s="128" t="s">
        <v>6</v>
      </c>
    </row>
    <row r="12" spans="1:10" ht="19.5" customHeight="1">
      <c r="A12" s="77" t="s">
        <v>170</v>
      </c>
      <c r="B12" s="129">
        <v>25000</v>
      </c>
      <c r="C12" s="130"/>
      <c r="D12" s="129">
        <v>1050</v>
      </c>
      <c r="F12" s="129">
        <v>4700</v>
      </c>
      <c r="G12" s="129"/>
      <c r="H12" s="76">
        <v>-264809</v>
      </c>
      <c r="J12" s="157">
        <f>SUM(B12:H12)</f>
        <v>-234059</v>
      </c>
    </row>
    <row r="13" spans="1:8" ht="12.75">
      <c r="A13" s="131"/>
      <c r="B13" s="130"/>
      <c r="C13" s="130"/>
      <c r="D13" s="130"/>
      <c r="G13" s="99"/>
      <c r="H13" s="79"/>
    </row>
    <row r="14" spans="1:10" ht="12.75">
      <c r="A14" s="75" t="s">
        <v>44</v>
      </c>
      <c r="B14" s="76">
        <v>0</v>
      </c>
      <c r="D14" s="76">
        <v>0</v>
      </c>
      <c r="F14" s="76">
        <v>0</v>
      </c>
      <c r="H14" s="76">
        <v>-4931</v>
      </c>
      <c r="J14" s="157">
        <f>SUM(B14:H14)</f>
        <v>-4931</v>
      </c>
    </row>
    <row r="15" ht="12.75">
      <c r="H15" s="79"/>
    </row>
    <row r="16" spans="1:10" s="77" customFormat="1" ht="13.5" thickBot="1">
      <c r="A16" s="77" t="s">
        <v>171</v>
      </c>
      <c r="B16" s="132">
        <f>SUM(B12:B14)</f>
        <v>25000</v>
      </c>
      <c r="C16" s="79"/>
      <c r="D16" s="132">
        <f>SUM(D12:D14)</f>
        <v>1050</v>
      </c>
      <c r="E16" s="79"/>
      <c r="F16" s="132">
        <f>SUM(F12:F14)</f>
        <v>4700</v>
      </c>
      <c r="G16" s="79"/>
      <c r="H16" s="132">
        <f>SUM(H12:H14)</f>
        <v>-269740</v>
      </c>
      <c r="J16" s="132">
        <f>SUM(J12:J14)</f>
        <v>-238990</v>
      </c>
    </row>
    <row r="17" ht="12.75">
      <c r="H17" s="79"/>
    </row>
    <row r="18" ht="12.75">
      <c r="H18" s="79"/>
    </row>
    <row r="19" spans="1:8" ht="12.75">
      <c r="A19" s="75" t="s">
        <v>211</v>
      </c>
      <c r="H19" s="79"/>
    </row>
    <row r="20" spans="1:8" ht="12.75">
      <c r="A20" s="75" t="s">
        <v>212</v>
      </c>
      <c r="H20" s="79"/>
    </row>
    <row r="21" ht="12.75">
      <c r="H21" s="79"/>
    </row>
    <row r="22" ht="12.75">
      <c r="H22" s="79"/>
    </row>
    <row r="23" ht="12.75">
      <c r="H23" s="79"/>
    </row>
    <row r="24" ht="14.25" customHeight="1">
      <c r="H24" s="79"/>
    </row>
    <row r="25" ht="12.75">
      <c r="H25" s="79"/>
    </row>
    <row r="26" ht="12.75">
      <c r="H26" s="79"/>
    </row>
    <row r="27" ht="12.75">
      <c r="H27" s="79"/>
    </row>
    <row r="28" ht="12.75">
      <c r="H28" s="79"/>
    </row>
    <row r="29" ht="12.75">
      <c r="H29" s="79"/>
    </row>
    <row r="30" ht="12.75">
      <c r="H30" s="79"/>
    </row>
    <row r="31" ht="12.75">
      <c r="H31" s="79"/>
    </row>
    <row r="32" ht="12.75">
      <c r="H32" s="79"/>
    </row>
    <row r="33" ht="12.75">
      <c r="H33" s="79"/>
    </row>
    <row r="34" ht="12.75">
      <c r="H34" s="79"/>
    </row>
    <row r="35" spans="1:8" ht="27.75" customHeight="1">
      <c r="A35" s="163"/>
      <c r="B35" s="164"/>
      <c r="C35" s="164"/>
      <c r="D35" s="164"/>
      <c r="E35" s="164"/>
      <c r="F35" s="164"/>
      <c r="G35" s="164"/>
      <c r="H35" s="164"/>
    </row>
    <row r="36" spans="1:8" ht="12.75">
      <c r="A36" s="40"/>
      <c r="B36" s="165"/>
      <c r="C36" s="165"/>
      <c r="D36" s="49"/>
      <c r="H36" s="79"/>
    </row>
    <row r="37" spans="1:8" ht="12.75">
      <c r="A37" s="81"/>
      <c r="B37" s="99"/>
      <c r="C37" s="99"/>
      <c r="D37" s="99"/>
      <c r="H37" s="79"/>
    </row>
    <row r="38" ht="12.75">
      <c r="H38" s="79"/>
    </row>
    <row r="39" ht="12.75">
      <c r="H39" s="79"/>
    </row>
    <row r="40" ht="12.75">
      <c r="H40" s="79"/>
    </row>
    <row r="41" ht="12.75">
      <c r="H41" s="79"/>
    </row>
    <row r="42" ht="12.75">
      <c r="H42" s="79"/>
    </row>
    <row r="43" ht="12.75">
      <c r="H43" s="79"/>
    </row>
    <row r="44" ht="12.75">
      <c r="H44" s="79"/>
    </row>
    <row r="45" ht="12.75">
      <c r="H45" s="79"/>
    </row>
    <row r="46" ht="12.75">
      <c r="H46" s="79"/>
    </row>
    <row r="47" ht="12.75">
      <c r="H47" s="79"/>
    </row>
    <row r="48" ht="12.75">
      <c r="H48" s="79"/>
    </row>
    <row r="49" ht="12.75">
      <c r="H49" s="79"/>
    </row>
    <row r="50" ht="12.75">
      <c r="H50" s="79"/>
    </row>
    <row r="51" ht="12.75">
      <c r="H51" s="79"/>
    </row>
    <row r="52" ht="12.75">
      <c r="H52" s="79"/>
    </row>
    <row r="53" ht="12.75">
      <c r="H53" s="79"/>
    </row>
    <row r="54" ht="12.75">
      <c r="H54" s="79"/>
    </row>
    <row r="55" ht="12.75">
      <c r="H55" s="79"/>
    </row>
    <row r="56" ht="12.75">
      <c r="H56" s="79"/>
    </row>
    <row r="57" ht="12.75">
      <c r="H57" s="79"/>
    </row>
    <row r="58" ht="12.75">
      <c r="H58" s="79"/>
    </row>
    <row r="59" ht="12.75">
      <c r="H59" s="79"/>
    </row>
    <row r="60" ht="12.75">
      <c r="H60" s="79"/>
    </row>
    <row r="61" ht="12.75">
      <c r="H61" s="79"/>
    </row>
    <row r="62" ht="12.75">
      <c r="H62" s="79"/>
    </row>
    <row r="63" ht="12.75">
      <c r="H63" s="79"/>
    </row>
    <row r="64" ht="12.75">
      <c r="H64" s="79"/>
    </row>
    <row r="65" ht="12.75">
      <c r="H65" s="79"/>
    </row>
    <row r="66" ht="12.75">
      <c r="H66" s="79"/>
    </row>
    <row r="67" ht="12.75">
      <c r="H67" s="79"/>
    </row>
    <row r="68" ht="12.75">
      <c r="H68" s="79"/>
    </row>
    <row r="69" ht="12.75">
      <c r="H69" s="79"/>
    </row>
    <row r="70" ht="12.75">
      <c r="H70" s="79"/>
    </row>
    <row r="71" ht="12.75">
      <c r="H71" s="79"/>
    </row>
    <row r="72" ht="12.75">
      <c r="H72" s="79"/>
    </row>
    <row r="73" ht="12.75">
      <c r="H73" s="79"/>
    </row>
    <row r="74" ht="12.75">
      <c r="H74" s="79"/>
    </row>
    <row r="75" ht="12.75">
      <c r="H75" s="79"/>
    </row>
    <row r="76" ht="12.75">
      <c r="H76" s="79"/>
    </row>
    <row r="77" ht="12.75">
      <c r="H77" s="79"/>
    </row>
    <row r="78" ht="12.75">
      <c r="H78" s="79"/>
    </row>
    <row r="79" ht="12.75">
      <c r="H79" s="79"/>
    </row>
    <row r="80" ht="12.75">
      <c r="H80" s="79"/>
    </row>
    <row r="81" ht="12.75">
      <c r="H81" s="79"/>
    </row>
    <row r="82" ht="12.75">
      <c r="H82" s="79"/>
    </row>
    <row r="83" ht="12.75">
      <c r="H83" s="79"/>
    </row>
    <row r="84" ht="12.75">
      <c r="H84" s="79"/>
    </row>
    <row r="85" ht="12.75">
      <c r="H85" s="79"/>
    </row>
    <row r="86" ht="12.75">
      <c r="H86" s="79"/>
    </row>
    <row r="87" ht="12.75">
      <c r="H87" s="79"/>
    </row>
    <row r="88" ht="12.75">
      <c r="H88" s="79"/>
    </row>
    <row r="89" ht="12.75">
      <c r="H89" s="79"/>
    </row>
    <row r="90" ht="12.75">
      <c r="H90" s="79"/>
    </row>
    <row r="91" ht="12.75">
      <c r="H91" s="79"/>
    </row>
    <row r="92" ht="12.75">
      <c r="H92" s="79"/>
    </row>
    <row r="93" ht="12.75">
      <c r="H93" s="79"/>
    </row>
    <row r="94" ht="12.75">
      <c r="H94" s="79"/>
    </row>
    <row r="95" ht="12.75">
      <c r="H95" s="79"/>
    </row>
    <row r="96" ht="12.75">
      <c r="H96" s="79"/>
    </row>
    <row r="97" ht="12.75">
      <c r="H97" s="79"/>
    </row>
    <row r="98" ht="12.75">
      <c r="H98" s="79"/>
    </row>
    <row r="99" ht="12.75">
      <c r="H99" s="79"/>
    </row>
    <row r="100" ht="12.75">
      <c r="H100" s="79"/>
    </row>
    <row r="101" ht="12.75">
      <c r="H101" s="79"/>
    </row>
    <row r="102" ht="12.75">
      <c r="H102" s="79"/>
    </row>
    <row r="103" ht="12.75">
      <c r="H103" s="79"/>
    </row>
    <row r="104" ht="12.75">
      <c r="H104" s="79"/>
    </row>
    <row r="105" ht="12.75">
      <c r="H105" s="79"/>
    </row>
    <row r="106" ht="12.75">
      <c r="H106" s="79"/>
    </row>
    <row r="107" ht="12.75">
      <c r="H107" s="79"/>
    </row>
    <row r="108" ht="12.75">
      <c r="H108" s="79"/>
    </row>
    <row r="109" ht="12.75">
      <c r="H109" s="79"/>
    </row>
    <row r="110" ht="12.75">
      <c r="H110" s="79"/>
    </row>
    <row r="111" ht="12.75">
      <c r="H111" s="79"/>
    </row>
    <row r="112" ht="12.75">
      <c r="H112" s="79"/>
    </row>
    <row r="113" ht="12.75">
      <c r="H113" s="79"/>
    </row>
    <row r="114" ht="12.75">
      <c r="H114" s="79"/>
    </row>
    <row r="115" ht="12.75">
      <c r="H115" s="79"/>
    </row>
    <row r="116" ht="12.75">
      <c r="H116" s="79"/>
    </row>
    <row r="117" ht="12.75">
      <c r="H117" s="79"/>
    </row>
    <row r="118" ht="12.75">
      <c r="H118" s="79"/>
    </row>
    <row r="119" ht="12.75">
      <c r="H119" s="79"/>
    </row>
    <row r="120" ht="12.75">
      <c r="H120" s="79"/>
    </row>
    <row r="121" ht="12.75">
      <c r="H121" s="79"/>
    </row>
    <row r="122" ht="12.75">
      <c r="H122" s="79"/>
    </row>
    <row r="123" ht="12.75">
      <c r="H123" s="79"/>
    </row>
    <row r="124" ht="12.75">
      <c r="H124" s="79"/>
    </row>
    <row r="125" ht="12.75">
      <c r="H125" s="79"/>
    </row>
    <row r="126" ht="12.75">
      <c r="H126" s="79"/>
    </row>
    <row r="127" ht="12.75">
      <c r="H127" s="79"/>
    </row>
    <row r="128" ht="12.75">
      <c r="H128" s="79"/>
    </row>
    <row r="129" ht="12.75">
      <c r="H129" s="79"/>
    </row>
    <row r="130" ht="12.75">
      <c r="H130" s="79"/>
    </row>
    <row r="131" ht="12.75">
      <c r="H131" s="79"/>
    </row>
    <row r="132" ht="12.75">
      <c r="H132" s="79"/>
    </row>
    <row r="133" ht="12.75">
      <c r="H133" s="79"/>
    </row>
    <row r="134" ht="12.75">
      <c r="H134" s="79"/>
    </row>
    <row r="135" ht="12.75">
      <c r="H135" s="79"/>
    </row>
    <row r="136" ht="12.75">
      <c r="H136" s="79"/>
    </row>
    <row r="137" ht="12.75">
      <c r="H137" s="79"/>
    </row>
    <row r="138" ht="12.75">
      <c r="H138" s="79"/>
    </row>
    <row r="139" ht="12.75">
      <c r="H139" s="79"/>
    </row>
    <row r="140" ht="12.75">
      <c r="H140" s="79"/>
    </row>
    <row r="141" ht="12.75">
      <c r="H141" s="79"/>
    </row>
    <row r="142" ht="12.75">
      <c r="H142" s="79"/>
    </row>
    <row r="143" ht="12.75">
      <c r="H143" s="79"/>
    </row>
    <row r="144" ht="12.75">
      <c r="H144" s="79"/>
    </row>
    <row r="145" ht="12.75">
      <c r="H145" s="79"/>
    </row>
    <row r="146" ht="12.75">
      <c r="H146" s="79"/>
    </row>
    <row r="147" ht="12.75">
      <c r="H147" s="79"/>
    </row>
    <row r="148" ht="12.75">
      <c r="H148" s="79"/>
    </row>
    <row r="149" ht="12.75">
      <c r="H149" s="79"/>
    </row>
    <row r="150" ht="12.75">
      <c r="H150" s="79"/>
    </row>
    <row r="151" ht="12.75">
      <c r="H151" s="79"/>
    </row>
    <row r="152" ht="12.75">
      <c r="H152" s="79"/>
    </row>
    <row r="153" ht="12.75">
      <c r="H153" s="79"/>
    </row>
    <row r="154" ht="12.75">
      <c r="H154" s="79"/>
    </row>
    <row r="155" ht="12.75">
      <c r="H155" s="79"/>
    </row>
    <row r="156" ht="12.75">
      <c r="H156" s="79"/>
    </row>
    <row r="157" ht="12.75">
      <c r="H157" s="79"/>
    </row>
    <row r="158" ht="12.75">
      <c r="H158" s="79"/>
    </row>
    <row r="159" ht="12.75">
      <c r="H159" s="79"/>
    </row>
    <row r="160" ht="12.75">
      <c r="H160" s="79"/>
    </row>
    <row r="161" ht="12.75">
      <c r="H161" s="79"/>
    </row>
    <row r="162" ht="12.75">
      <c r="H162" s="79"/>
    </row>
    <row r="163" ht="12.75">
      <c r="H163" s="79"/>
    </row>
    <row r="164" ht="12.75">
      <c r="H164" s="79"/>
    </row>
    <row r="165" ht="12.75">
      <c r="H165" s="79"/>
    </row>
    <row r="166" ht="12.75">
      <c r="H166" s="79"/>
    </row>
    <row r="167" ht="12.75">
      <c r="H167" s="79"/>
    </row>
    <row r="168" ht="12.75">
      <c r="H168" s="79"/>
    </row>
    <row r="169" ht="12.75">
      <c r="H169" s="79"/>
    </row>
    <row r="170" ht="12.75">
      <c r="H170" s="79"/>
    </row>
    <row r="171" ht="12.75">
      <c r="H171" s="79"/>
    </row>
    <row r="172" ht="12.75">
      <c r="H172" s="79"/>
    </row>
    <row r="173" ht="12.75">
      <c r="H173" s="79"/>
    </row>
    <row r="174" ht="12.75">
      <c r="H174" s="79"/>
    </row>
    <row r="175" ht="12.75">
      <c r="H175" s="79"/>
    </row>
  </sheetData>
  <mergeCells count="3">
    <mergeCell ref="A35:H35"/>
    <mergeCell ref="B36:C36"/>
    <mergeCell ref="A6:C6"/>
  </mergeCells>
  <printOptions horizontalCentered="1"/>
  <pageMargins left="0.5" right="0.5" top="0.75" bottom="0.2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BRIDGECON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Irene Chew</cp:lastModifiedBy>
  <cp:lastPrinted>2003-07-03T10:24:36Z</cp:lastPrinted>
  <dcterms:created xsi:type="dcterms:W3CDTF">1999-08-02T03:17:45Z</dcterms:created>
  <dcterms:modified xsi:type="dcterms:W3CDTF">2003-07-03T11:34:59Z</dcterms:modified>
  <cp:category/>
  <cp:version/>
  <cp:contentType/>
  <cp:contentStatus/>
</cp:coreProperties>
</file>